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_市長部局\04_企画財政部\03_財政課\01_財政係\30_新公会計制度\R2年度（R1年度決算分）\50_財務書類\R01納品用附属明細書\"/>
    </mc:Choice>
  </mc:AlternateContent>
  <bookViews>
    <workbookView xWindow="-120" yWindow="-120" windowWidth="20730" windowHeight="11160" firstSheet="10" activeTab="12"/>
  </bookViews>
  <sheets>
    <sheet name="引当金の明細" sheetId="1" r:id="rId1"/>
    <sheet name="基金の明細" sheetId="2" r:id="rId2"/>
    <sheet name="財源の明細" sheetId="3" r:id="rId3"/>
    <sheet name="財源情報の明細" sheetId="4" r:id="rId4"/>
    <sheet name="地方債等（借入先別）の明細" sheetId="5" r:id="rId5"/>
    <sheet name="地方債等（返済期間別）の明細" sheetId="6" r:id="rId6"/>
    <sheet name="地方債等（利率別）の明細" sheetId="7" r:id="rId7"/>
    <sheet name="長期延滞債権の明細" sheetId="8" r:id="rId8"/>
    <sheet name="投資及び出資金の明細" sheetId="9" r:id="rId9"/>
    <sheet name="補助金等の明細" sheetId="10" r:id="rId10"/>
    <sheet name="未収金の明細" sheetId="11" r:id="rId11"/>
    <sheet name="有形固定資産に係る行政目的別の明細" sheetId="12" r:id="rId12"/>
    <sheet name="有形固定資産の明細" sheetId="13" r:id="rId13"/>
  </sheets>
  <definedNames>
    <definedName name="_xlnm.Print_Area" localSheetId="3">財源情報の明細!$A$1:$F$12</definedName>
    <definedName name="_xlnm.Print_Area" localSheetId="4">'地方債等（借入先別）の明細'!$A$1:$K$19</definedName>
    <definedName name="_xlnm.Print_Area" localSheetId="8">投資及び出資金の明細!$A:$K</definedName>
    <definedName name="_xlnm.Print_Area" localSheetId="9">補助金等の明細!$A$1:$E$29</definedName>
    <definedName name="_xlnm.Print_Titles" localSheetId="11">有形固定資産に係る行政目的別の明細!$1:$5</definedName>
    <definedName name="_xlnm.Print_Titles" localSheetId="12">有形固定資産の明細!$1:$5</definedName>
  </definedNames>
  <calcPr calcId="162913"/>
</workbook>
</file>

<file path=xl/calcChain.xml><?xml version="1.0" encoding="utf-8"?>
<calcChain xmlns="http://schemas.openxmlformats.org/spreadsheetml/2006/main">
  <c r="C25" i="11" l="1"/>
  <c r="C26" i="11" s="1"/>
  <c r="B25" i="11"/>
  <c r="B26" i="11" s="1"/>
  <c r="D28" i="10" l="1"/>
  <c r="D8" i="10"/>
  <c r="D29" i="10" s="1"/>
  <c r="J39" i="9" l="1"/>
  <c r="B39" i="9"/>
  <c r="G38" i="9"/>
  <c r="D38" i="9"/>
  <c r="C38" i="9"/>
  <c r="E38" i="9" s="1"/>
  <c r="H38" i="9" s="1"/>
  <c r="H37" i="9"/>
  <c r="G37" i="9"/>
  <c r="E37" i="9"/>
  <c r="G36" i="9"/>
  <c r="H36" i="9" s="1"/>
  <c r="E36" i="9"/>
  <c r="G35" i="9"/>
  <c r="E35" i="9"/>
  <c r="H35" i="9" s="1"/>
  <c r="G34" i="9"/>
  <c r="E34" i="9"/>
  <c r="H34" i="9" s="1"/>
  <c r="H33" i="9"/>
  <c r="G33" i="9"/>
  <c r="E33" i="9"/>
  <c r="G32" i="9"/>
  <c r="H32" i="9" s="1"/>
  <c r="E32" i="9"/>
  <c r="G31" i="9"/>
  <c r="E31" i="9"/>
  <c r="H31" i="9" s="1"/>
  <c r="G30" i="9"/>
  <c r="E30" i="9"/>
  <c r="H30" i="9" s="1"/>
  <c r="H29" i="9"/>
  <c r="G29" i="9"/>
  <c r="E29" i="9"/>
  <c r="G28" i="9"/>
  <c r="H28" i="9" s="1"/>
  <c r="E28" i="9"/>
  <c r="G27" i="9"/>
  <c r="E27" i="9"/>
  <c r="H27" i="9" s="1"/>
  <c r="G26" i="9"/>
  <c r="E26" i="9"/>
  <c r="H26" i="9" s="1"/>
  <c r="H25" i="9"/>
  <c r="G25" i="9"/>
  <c r="E25" i="9"/>
  <c r="G24" i="9"/>
  <c r="H24" i="9" s="1"/>
  <c r="E24" i="9"/>
  <c r="G23" i="9"/>
  <c r="E23" i="9"/>
  <c r="H23" i="9" s="1"/>
  <c r="G22" i="9"/>
  <c r="E22" i="9"/>
  <c r="H22" i="9" s="1"/>
  <c r="G16" i="9"/>
  <c r="E16" i="9"/>
  <c r="H16" i="9" s="1"/>
  <c r="H15" i="9"/>
  <c r="E15" i="9"/>
  <c r="F14" i="9"/>
  <c r="E14" i="9"/>
  <c r="H14" i="9" s="1"/>
  <c r="B14" i="9"/>
  <c r="E13" i="9"/>
  <c r="H13" i="9" s="1"/>
  <c r="B13" i="9"/>
  <c r="B18" i="9" s="1"/>
  <c r="E9" i="9"/>
  <c r="D9" i="9"/>
  <c r="C9" i="9"/>
  <c r="B9" i="9"/>
  <c r="F7" i="9"/>
  <c r="F9" i="9" s="1"/>
  <c r="D7" i="9"/>
  <c r="G7" i="9" l="1"/>
  <c r="G9" i="9" s="1"/>
  <c r="C21" i="8" l="1"/>
  <c r="C22" i="8" s="1"/>
  <c r="B21" i="8"/>
  <c r="B22" i="8" s="1"/>
  <c r="B9" i="8"/>
  <c r="A6" i="7" l="1"/>
  <c r="A5" i="6" l="1"/>
  <c r="J19" i="5" l="1"/>
  <c r="I19" i="5"/>
  <c r="H19" i="5"/>
  <c r="G19" i="5"/>
  <c r="F19" i="5"/>
  <c r="E19" i="5"/>
  <c r="C19" i="5"/>
  <c r="D18" i="5"/>
  <c r="D19" i="5" s="1"/>
  <c r="B18" i="5"/>
  <c r="K18" i="5" s="1"/>
  <c r="K17" i="5"/>
  <c r="K16" i="5"/>
  <c r="K15" i="5"/>
  <c r="K14" i="5"/>
  <c r="K13" i="5"/>
  <c r="B13" i="5"/>
  <c r="B19" i="5" s="1"/>
  <c r="K12" i="5"/>
  <c r="K11" i="5"/>
  <c r="K10" i="5"/>
  <c r="K9" i="5"/>
  <c r="K8" i="5"/>
  <c r="K19" i="5" l="1"/>
  <c r="E29" i="3" l="1"/>
  <c r="E32" i="3" s="1"/>
  <c r="E28" i="3"/>
  <c r="E27" i="3"/>
  <c r="E33" i="3" s="1"/>
  <c r="E6" i="3"/>
  <c r="E22" i="3" s="1"/>
  <c r="E34" i="3" s="1"/>
  <c r="E20" i="2" l="1"/>
  <c r="D20" i="2"/>
  <c r="C20" i="2"/>
  <c r="B20" i="2"/>
  <c r="F18" i="2"/>
  <c r="B17" i="2"/>
  <c r="F17" i="2" s="1"/>
  <c r="F16" i="2"/>
  <c r="F15" i="2"/>
  <c r="B14" i="2"/>
  <c r="F14" i="2" s="1"/>
  <c r="F20" i="2" s="1"/>
  <c r="F13" i="2"/>
  <c r="F12" i="2"/>
  <c r="F11" i="2"/>
  <c r="F10" i="2"/>
  <c r="F9" i="2"/>
  <c r="F8" i="2"/>
  <c r="F7" i="2"/>
  <c r="F6" i="2"/>
  <c r="C15" i="1" l="1"/>
  <c r="D15" i="1"/>
  <c r="E15" i="1"/>
  <c r="B15" i="1"/>
  <c r="F11" i="1" l="1"/>
  <c r="F9" i="1"/>
  <c r="F7" i="1"/>
  <c r="F15" i="1" s="1"/>
</calcChain>
</file>

<file path=xl/sharedStrings.xml><?xml version="1.0" encoding="utf-8"?>
<sst xmlns="http://schemas.openxmlformats.org/spreadsheetml/2006/main" count="509" uniqueCount="261">
  <si>
    <t>引当金の明細</t>
  </si>
  <si>
    <t>自治体名：袋井市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</si>
  <si>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</si>
  <si>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</si>
  <si>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</si>
  <si>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</si>
  <si>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</si>
  <si>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</si>
  <si>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</si>
  <si>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</si>
  <si>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一般会計　賞与等引当金</t>
    <rPh sb="0" eb="2">
      <t>イッパン</t>
    </rPh>
    <rPh sb="2" eb="4">
      <t>カイケイ</t>
    </rPh>
    <rPh sb="5" eb="7">
      <t>ショウヨ</t>
    </rPh>
    <rPh sb="7" eb="8">
      <t>トウ</t>
    </rPh>
    <rPh sb="8" eb="10">
      <t>ヒキアテ</t>
    </rPh>
    <rPh sb="10" eb="11">
      <t>キン</t>
    </rPh>
    <phoneticPr fontId="3"/>
  </si>
  <si>
    <t>一般会計　退職手当引当金</t>
    <rPh sb="0" eb="2">
      <t>イッパン</t>
    </rPh>
    <rPh sb="2" eb="4">
      <t>カイケイ</t>
    </rPh>
    <rPh sb="5" eb="7">
      <t>タイショク</t>
    </rPh>
    <rPh sb="7" eb="9">
      <t>テアテ</t>
    </rPh>
    <rPh sb="9" eb="11">
      <t>ヒキアテ</t>
    </rPh>
    <rPh sb="11" eb="12">
      <t>キン</t>
    </rPh>
    <phoneticPr fontId="3"/>
  </si>
  <si>
    <t>一般会計　徴収不能引当金</t>
    <rPh sb="0" eb="2">
      <t>イッパン</t>
    </rPh>
    <phoneticPr fontId="3"/>
  </si>
  <si>
    <t>(単位：円)</t>
    <rPh sb="4" eb="5">
      <t>エン</t>
    </rPh>
    <phoneticPr fontId="3"/>
  </si>
  <si>
    <t>年度：令和元年度</t>
    <rPh sb="3" eb="5">
      <t>レイワ</t>
    </rPh>
    <rPh sb="5" eb="6">
      <t>ゲン</t>
    </rPh>
    <phoneticPr fontId="3"/>
  </si>
  <si>
    <t>基金の明細</t>
  </si>
  <si>
    <t>会計：一般会計等</t>
    <rPh sb="0" eb="2">
      <t>カイケイ</t>
    </rPh>
    <phoneticPr fontId="3"/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</si>
  <si>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</si>
  <si>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</si>
  <si>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</si>
  <si>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</si>
  <si>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</si>
  <si>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</si>
  <si>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</si>
  <si>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</si>
  <si>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</si>
  <si>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</si>
  <si>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</si>
  <si>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</si>
  <si>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ふるさと・水と土基金</t>
    <rPh sb="5" eb="6">
      <t>ミズ</t>
    </rPh>
    <rPh sb="7" eb="8">
      <t>ツチ</t>
    </rPh>
    <rPh sb="8" eb="10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</si>
  <si>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</si>
  <si>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地域振興基金</t>
    <rPh sb="0" eb="2">
      <t>チイキ</t>
    </rPh>
    <rPh sb="2" eb="4">
      <t>シンコウ</t>
    </rPh>
    <rPh sb="4" eb="6">
      <t>キキン</t>
    </rPh>
    <phoneticPr fontId="4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</si>
  <si>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</si>
  <si>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</si>
  <si>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3"/>
  </si>
  <si>
    <t>墓地事業基金</t>
    <rPh sb="0" eb="2">
      <t>ボチ</t>
    </rPh>
    <rPh sb="2" eb="4">
      <t>ジギョウ</t>
    </rPh>
    <rPh sb="4" eb="6">
      <t>キキン</t>
    </rPh>
    <phoneticPr fontId="3"/>
  </si>
  <si>
    <t>財源の明細</t>
  </si>
  <si>
    <t>会計</t>
  </si>
  <si>
    <t>財源の内容</t>
  </si>
  <si>
    <t>金額</t>
  </si>
  <si>
    <t>一般会計</t>
  </si>
  <si>
    <t>税収等</t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</si>
  <si>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</si>
  <si>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</si>
  <si>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</si>
  <si>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</si>
  <si>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</si>
  <si>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</si>
  <si>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</si>
  <si>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</si>
  <si>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</si>
  <si>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</si>
  <si>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</si>
  <si>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</si>
  <si>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</si>
  <si>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</si>
  <si>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</si>
  <si>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小計</t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</si>
  <si>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</si>
  <si>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</si>
  <si>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</si>
  <si>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トウ</t>
    </rPh>
    <rPh sb="5" eb="8">
      <t>シシュツキン</t>
    </rPh>
    <phoneticPr fontId="3"/>
  </si>
  <si>
    <t>計</t>
  </si>
  <si>
    <t>経常的_x000D_
補助金</t>
  </si>
  <si>
    <t>財源情報の明細</t>
  </si>
  <si>
    <t>自治体名：袋井市</t>
    <rPh sb="5" eb="7">
      <t>フクロイ</t>
    </rPh>
    <rPh sb="7" eb="8">
      <t>シ</t>
    </rPh>
    <phoneticPr fontId="3"/>
  </si>
  <si>
    <t>会計：一般会計等</t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</si>
  <si>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</si>
  <si>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</si>
  <si>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</si>
  <si>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</si>
  <si>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</si>
  <si>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</si>
  <si>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-</t>
  </si>
  <si>
    <t>地方債等（借入先別）の明細</t>
  </si>
  <si>
    <t>自治体名：袋井市</t>
    <rPh sb="5" eb="7">
      <t>フクロイ</t>
    </rPh>
    <phoneticPr fontId="3"/>
  </si>
  <si>
    <t>(単位：千円)</t>
    <rPh sb="4" eb="5">
      <t>セン</t>
    </rPh>
    <rPh sb="5" eb="6">
      <t>エン</t>
    </rPh>
    <phoneticPr fontId="3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</si>
  <si>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</si>
  <si>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</si>
  <si>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</si>
  <si>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</si>
  <si>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</si>
  <si>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</si>
  <si>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</si>
  <si>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</si>
  <si>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</si>
  <si>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</si>
  <si>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</si>
  <si>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</si>
  <si>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</si>
  <si>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</si>
  <si>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</si>
  <si>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</si>
  <si>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5,6</t>
    <phoneticPr fontId="3"/>
  </si>
  <si>
    <t>【特別分】</t>
  </si>
  <si>
    <t>　臨時財政対策債</t>
  </si>
  <si>
    <t>　減税補てん債</t>
  </si>
  <si>
    <t>　退職手当債</t>
  </si>
  <si>
    <t>19,29</t>
    <phoneticPr fontId="3"/>
  </si>
  <si>
    <t>　合計</t>
  </si>
  <si>
    <t>地方債等（返済期間別）の明細</t>
  </si>
  <si>
    <t>自治体名：袋井市</t>
    <rPh sb="5" eb="8">
      <t>フクロイシ</t>
    </rPh>
    <phoneticPr fontId="3"/>
  </si>
  <si>
    <t>会計：一般会計等</t>
    <rPh sb="3" eb="5">
      <t>イッパン</t>
    </rPh>
    <rPh sb="5" eb="7">
      <t>カイケイ</t>
    </rPh>
    <rPh sb="7" eb="8">
      <t>トウ</t>
    </rPh>
    <phoneticPr fontId="3"/>
  </si>
  <si>
    <t>（単位：千円）</t>
    <rPh sb="4" eb="5">
      <t>セン</t>
    </rPh>
    <phoneticPr fontId="3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</si>
  <si>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</si>
  <si>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</si>
  <si>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</si>
  <si>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</si>
  <si>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</si>
  <si>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</si>
  <si>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</si>
  <si>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</si>
  <si>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</si>
  <si>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</si>
  <si>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</si>
  <si>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</si>
  <si>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</si>
  <si>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</si>
  <si>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</si>
  <si>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</si>
  <si>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</si>
  <si>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</si>
  <si>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長期延滞債権の明細</t>
  </si>
  <si>
    <t>会計：一般会計等</t>
    <rPh sb="0" eb="2">
      <t>カイケイ</t>
    </rPh>
    <rPh sb="3" eb="8">
      <t>イッパンカイケイトウ</t>
    </rPh>
    <phoneticPr fontId="3"/>
  </si>
  <si>
    <t>相手先名または種別</t>
  </si>
  <si>
    <t>貸借対照表計上額</t>
  </si>
  <si>
    <t>徴収不能引当金計上額</t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</si>
  <si>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</si>
  <si>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3"/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</si>
  <si>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</si>
  <si>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</si>
  <si>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</si>
  <si>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</si>
  <si>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</si>
  <si>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</si>
  <si>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3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</si>
  <si>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3"/>
  </si>
  <si>
    <t>投資及び出資金の明細</t>
  </si>
  <si>
    <t>年度：令和元年度</t>
    <rPh sb="3" eb="5">
      <t>レイワ</t>
    </rPh>
    <rPh sb="5" eb="6">
      <t>ガン</t>
    </rPh>
    <rPh sb="6" eb="8">
      <t>ネンド</t>
    </rPh>
    <phoneticPr fontId="3"/>
  </si>
  <si>
    <t>市場価格のあるもの</t>
  </si>
  <si>
    <t>(単位：円　)</t>
    <rPh sb="4" eb="5">
      <t>エン</t>
    </rPh>
    <phoneticPr fontId="3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</si>
  <si>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</si>
  <si>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</si>
  <si>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</si>
  <si>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</si>
  <si>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</si>
  <si>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</si>
  <si>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</si>
  <si>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㈱みずほフィナンシャルグループ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</si>
  <si>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</si>
  <si>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</si>
  <si>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</si>
  <si>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</si>
  <si>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</si>
  <si>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</si>
  <si>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</si>
  <si>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</si>
  <si>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</si>
  <si>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</si>
  <si>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</si>
  <si>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聖隷袋井市民病院</t>
    <rPh sb="0" eb="2">
      <t>セイレイ</t>
    </rPh>
    <rPh sb="2" eb="4">
      <t>フクロイ</t>
    </rPh>
    <rPh sb="4" eb="6">
      <t>シミン</t>
    </rPh>
    <rPh sb="6" eb="8">
      <t>ビョウイン</t>
    </rPh>
    <phoneticPr fontId="3"/>
  </si>
  <si>
    <t>土地開発公社</t>
    <rPh sb="0" eb="2">
      <t>トチ</t>
    </rPh>
    <rPh sb="2" eb="4">
      <t>カイハツ</t>
    </rPh>
    <rPh sb="4" eb="6">
      <t>コウシャ</t>
    </rPh>
    <phoneticPr fontId="3"/>
  </si>
  <si>
    <t>掛川市・袋井市病院企業団</t>
    <rPh sb="0" eb="3">
      <t>カケガワシ</t>
    </rPh>
    <rPh sb="4" eb="7">
      <t>フクロイシ</t>
    </rPh>
    <rPh sb="7" eb="9">
      <t>ビョウイン</t>
    </rPh>
    <rPh sb="9" eb="11">
      <t>キギョウ</t>
    </rPh>
    <rPh sb="11" eb="12">
      <t>ダン</t>
    </rPh>
    <phoneticPr fontId="3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</si>
  <si>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</si>
  <si>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</si>
  <si>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</si>
  <si>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</si>
  <si>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天竜浜名湖鉄道㈱</t>
    <rPh sb="0" eb="2">
      <t>テンリュウ</t>
    </rPh>
    <rPh sb="2" eb="5">
      <t>ハマナコ</t>
    </rPh>
    <rPh sb="5" eb="7">
      <t>テツドウ</t>
    </rPh>
    <phoneticPr fontId="10"/>
  </si>
  <si>
    <t>有価証券</t>
    <rPh sb="0" eb="2">
      <t>ユウカ</t>
    </rPh>
    <rPh sb="2" eb="4">
      <t>ショウケン</t>
    </rPh>
    <phoneticPr fontId="3"/>
  </si>
  <si>
    <t>袋井北部まちづくり㈱</t>
    <rPh sb="0" eb="2">
      <t>フクロイ</t>
    </rPh>
    <rPh sb="2" eb="4">
      <t>ホクブ</t>
    </rPh>
    <phoneticPr fontId="10"/>
  </si>
  <si>
    <t>浜松ケーブルテレビ㈱</t>
    <rPh sb="0" eb="2">
      <t>ハママツ</t>
    </rPh>
    <phoneticPr fontId="10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</si>
  <si>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8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</si>
  <si>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8"/>
  </si>
  <si>
    <t>社団法人　静岡県畜産協会</t>
    <rPh sb="0" eb="2">
      <t>シャダン</t>
    </rPh>
    <rPh sb="2" eb="4">
      <t>ホウジン</t>
    </rPh>
    <rPh sb="5" eb="8">
      <t>シズオカケン</t>
    </rPh>
    <rPh sb="8" eb="10">
      <t>チクサン</t>
    </rPh>
    <rPh sb="10" eb="12">
      <t>キョウカイ</t>
    </rPh>
    <phoneticPr fontId="8"/>
  </si>
  <si>
    <t>財団法人　静岡県勤労者信用基金協会</t>
    <rPh sb="0" eb="2">
      <t>ザイダン</t>
    </rPh>
    <rPh sb="2" eb="4">
      <t>ホウジン</t>
    </rPh>
    <rPh sb="5" eb="8">
      <t>シズオカケン</t>
    </rPh>
    <rPh sb="8" eb="11">
      <t>キンロウシャ</t>
    </rPh>
    <rPh sb="11" eb="13">
      <t>シンヨウ</t>
    </rPh>
    <rPh sb="13" eb="15">
      <t>キキン</t>
    </rPh>
    <rPh sb="15" eb="17">
      <t>キョウカイ</t>
    </rPh>
    <phoneticPr fontId="8"/>
  </si>
  <si>
    <t>財団法人　静岡県文化財団</t>
    <rPh sb="0" eb="2">
      <t>ザイダン</t>
    </rPh>
    <rPh sb="2" eb="4">
      <t>ホウジン</t>
    </rPh>
    <rPh sb="5" eb="8">
      <t>シズオカケン</t>
    </rPh>
    <rPh sb="8" eb="10">
      <t>ブンカ</t>
    </rPh>
    <rPh sb="10" eb="12">
      <t>ザイダン</t>
    </rPh>
    <phoneticPr fontId="8"/>
  </si>
  <si>
    <t>財団法人　リバーフロント整備センター</t>
    <rPh sb="0" eb="2">
      <t>ザイダン</t>
    </rPh>
    <rPh sb="2" eb="4">
      <t>ホウジン</t>
    </rPh>
    <rPh sb="12" eb="14">
      <t>セイビ</t>
    </rPh>
    <phoneticPr fontId="8"/>
  </si>
  <si>
    <t>社団法人　静岡県緑化推進協会</t>
    <rPh sb="0" eb="2">
      <t>シャダン</t>
    </rPh>
    <rPh sb="2" eb="4">
      <t>ホウジン</t>
    </rPh>
    <rPh sb="5" eb="8">
      <t>シズオカケン</t>
    </rPh>
    <rPh sb="8" eb="10">
      <t>リョクカ</t>
    </rPh>
    <rPh sb="10" eb="12">
      <t>スイシン</t>
    </rPh>
    <rPh sb="12" eb="14">
      <t>キョウカイ</t>
    </rPh>
    <phoneticPr fontId="8"/>
  </si>
  <si>
    <t>社団法人　静岡県林業会議所基金</t>
    <rPh sb="0" eb="2">
      <t>シャダン</t>
    </rPh>
    <rPh sb="2" eb="4">
      <t>ホウジン</t>
    </rPh>
    <rPh sb="5" eb="8">
      <t>シズオカケン</t>
    </rPh>
    <rPh sb="8" eb="10">
      <t>リンギョウ</t>
    </rPh>
    <rPh sb="10" eb="13">
      <t>カイギショ</t>
    </rPh>
    <rPh sb="13" eb="15">
      <t>キキン</t>
    </rPh>
    <phoneticPr fontId="8"/>
  </si>
  <si>
    <t>財団法人　静岡県暴力追放運動推進センター</t>
    <rPh sb="0" eb="2">
      <t>ザイダン</t>
    </rPh>
    <rPh sb="2" eb="4">
      <t>ホウジン</t>
    </rPh>
    <rPh sb="5" eb="8">
      <t>シズオカケン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8"/>
  </si>
  <si>
    <t>財団法人　静岡県腎臓バンク</t>
    <rPh sb="0" eb="2">
      <t>ザイダン</t>
    </rPh>
    <rPh sb="2" eb="4">
      <t>ホウジン</t>
    </rPh>
    <rPh sb="5" eb="8">
      <t>シズオカケン</t>
    </rPh>
    <rPh sb="8" eb="10">
      <t>ジンゾウ</t>
    </rPh>
    <phoneticPr fontId="8"/>
  </si>
  <si>
    <t>財団法人　しずおか健康長寿財団</t>
    <rPh sb="0" eb="2">
      <t>ザイダン</t>
    </rPh>
    <rPh sb="2" eb="4">
      <t>ホウジン</t>
    </rPh>
    <rPh sb="9" eb="11">
      <t>ケンコウ</t>
    </rPh>
    <rPh sb="11" eb="13">
      <t>チョウジュ</t>
    </rPh>
    <rPh sb="13" eb="15">
      <t>ザイダン</t>
    </rPh>
    <phoneticPr fontId="8"/>
  </si>
  <si>
    <t>社団法人　静岡県山林協会</t>
    <rPh sb="0" eb="2">
      <t>シャダン</t>
    </rPh>
    <rPh sb="2" eb="4">
      <t>ホウジン</t>
    </rPh>
    <rPh sb="5" eb="8">
      <t>シズオカケン</t>
    </rPh>
    <rPh sb="8" eb="10">
      <t>サンリン</t>
    </rPh>
    <rPh sb="10" eb="12">
      <t>キョウカイ</t>
    </rPh>
    <phoneticPr fontId="8"/>
  </si>
  <si>
    <t>財団法人　静岡県障害者スポーツ協会</t>
    <rPh sb="0" eb="2">
      <t>ザイダン</t>
    </rPh>
    <rPh sb="2" eb="4">
      <t>ホウジン</t>
    </rPh>
    <rPh sb="5" eb="8">
      <t>シズオカケン</t>
    </rPh>
    <rPh sb="8" eb="10">
      <t>ショウガイ</t>
    </rPh>
    <rPh sb="10" eb="11">
      <t>シャ</t>
    </rPh>
    <rPh sb="15" eb="17">
      <t>キョウカイ</t>
    </rPh>
    <phoneticPr fontId="8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</si>
  <si>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8"/>
  </si>
  <si>
    <t>補助金等の明細</t>
  </si>
  <si>
    <t>年度：令和元年度</t>
    <rPh sb="3" eb="5">
      <t>レイワ</t>
    </rPh>
    <rPh sb="5" eb="6">
      <t>ガン</t>
    </rPh>
    <phoneticPr fontId="3"/>
  </si>
  <si>
    <t>名称</t>
  </si>
  <si>
    <t>相手先</t>
  </si>
  <si>
    <t>支出目的</t>
  </si>
  <si>
    <t>他団体への公共施設等整備補助金等_x000D_
(所有外資産分)</t>
  </si>
  <si>
    <t>二級河川太田川広域河川改修事業</t>
  </si>
  <si>
    <t>磐田市</t>
    <rPh sb="0" eb="3">
      <t>イワタシ</t>
    </rPh>
    <phoneticPr fontId="3"/>
  </si>
  <si>
    <t>土木</t>
    <rPh sb="0" eb="2">
      <t>ドボク</t>
    </rPh>
    <phoneticPr fontId="3"/>
  </si>
  <si>
    <t>08_02_02_004_001___19_01_000</t>
  </si>
  <si>
    <t>その他の補助金等</t>
  </si>
  <si>
    <t>袋井市森町広域行政組合</t>
  </si>
  <si>
    <t>消防</t>
    <rPh sb="0" eb="2">
      <t>ショウボウ</t>
    </rPh>
    <phoneticPr fontId="3"/>
  </si>
  <si>
    <t>袋井市森町広域行政組合分担金（ごみ処理施設費分）</t>
  </si>
  <si>
    <t>袋井市森町広域行政組合</t>
    <phoneticPr fontId="3"/>
  </si>
  <si>
    <t>環境衛生</t>
    <rPh sb="0" eb="2">
      <t>カンキョウ</t>
    </rPh>
    <rPh sb="2" eb="4">
      <t>エイセイ</t>
    </rPh>
    <phoneticPr fontId="3"/>
  </si>
  <si>
    <t>袋井市防災センター整備負担金</t>
    <rPh sb="0" eb="3">
      <t>フクロイシ</t>
    </rPh>
    <rPh sb="3" eb="5">
      <t>ボウサイ</t>
    </rPh>
    <rPh sb="9" eb="11">
      <t>セイビ</t>
    </rPh>
    <rPh sb="11" eb="14">
      <t>フタンキン</t>
    </rPh>
    <phoneticPr fontId="3"/>
  </si>
  <si>
    <t>中東遠総合医療センター負担金</t>
  </si>
  <si>
    <t>中東遠総合医療センター</t>
    <phoneticPr fontId="3"/>
  </si>
  <si>
    <t>保健衛生</t>
    <rPh sb="0" eb="2">
      <t>ホケン</t>
    </rPh>
    <rPh sb="2" eb="4">
      <t>エイセイ</t>
    </rPh>
    <phoneticPr fontId="3"/>
  </si>
  <si>
    <t>袋井市病院事業運営費補助金</t>
  </si>
  <si>
    <t>袋井市病院</t>
    <phoneticPr fontId="3"/>
  </si>
  <si>
    <t>袋井市森町広域行政組合分担金（し尿処理施設費分）</t>
  </si>
  <si>
    <t>中遠広域事務組合分担金</t>
  </si>
  <si>
    <t>中遠広域事務組合</t>
    <phoneticPr fontId="3"/>
  </si>
  <si>
    <t>袋井市土地区画整理事業補助金</t>
  </si>
  <si>
    <t>袋井市土地区画整理事業</t>
    <phoneticPr fontId="3"/>
  </si>
  <si>
    <t>多面的機能支払交付金</t>
  </si>
  <si>
    <t>個人等</t>
    <rPh sb="0" eb="2">
      <t>コジン</t>
    </rPh>
    <rPh sb="2" eb="3">
      <t>トウ</t>
    </rPh>
    <phoneticPr fontId="3"/>
  </si>
  <si>
    <t>農林</t>
    <rPh sb="0" eb="2">
      <t>ノウリン</t>
    </rPh>
    <phoneticPr fontId="3"/>
  </si>
  <si>
    <t>台風24号被災農業経営体　育成支援事業</t>
    <rPh sb="0" eb="2">
      <t>タイフウ</t>
    </rPh>
    <rPh sb="4" eb="5">
      <t>ゴウ</t>
    </rPh>
    <rPh sb="5" eb="7">
      <t>ヒサイ</t>
    </rPh>
    <rPh sb="7" eb="9">
      <t>ノウギョウ</t>
    </rPh>
    <rPh sb="9" eb="12">
      <t>ケイエイタイ</t>
    </rPh>
    <rPh sb="13" eb="15">
      <t>イクセイ</t>
    </rPh>
    <rPh sb="15" eb="17">
      <t>シエン</t>
    </rPh>
    <rPh sb="17" eb="19">
      <t>ジギョウ</t>
    </rPh>
    <phoneticPr fontId="3"/>
  </si>
  <si>
    <t>合併処理浄化槽設置補助事業費補助金</t>
  </si>
  <si>
    <t>袋井市社会福祉協議会活動費補助金</t>
  </si>
  <si>
    <t>袋井市社会福祉協議会</t>
    <phoneticPr fontId="3"/>
  </si>
  <si>
    <t>福祉</t>
    <rPh sb="0" eb="2">
      <t>フクシ</t>
    </rPh>
    <phoneticPr fontId="3"/>
  </si>
  <si>
    <t>乳幼児保育推進事業費補助金</t>
  </si>
  <si>
    <t>保育所等</t>
    <rPh sb="0" eb="2">
      <t>ホイク</t>
    </rPh>
    <rPh sb="2" eb="3">
      <t>ショ</t>
    </rPh>
    <rPh sb="3" eb="4">
      <t>トウ</t>
    </rPh>
    <phoneticPr fontId="3"/>
  </si>
  <si>
    <t>中東遠看護専門学校組合</t>
  </si>
  <si>
    <t>社会資本整備総合交付金事業</t>
  </si>
  <si>
    <t>組合区画整理</t>
  </si>
  <si>
    <t>生活バス路線維持補助金</t>
  </si>
  <si>
    <t>総務</t>
    <rPh sb="0" eb="2">
      <t>ソウム</t>
    </rPh>
    <phoneticPr fontId="3"/>
  </si>
  <si>
    <t>その他</t>
    <rPh sb="2" eb="3">
      <t>タ</t>
    </rPh>
    <phoneticPr fontId="3"/>
  </si>
  <si>
    <t>未収金の明細</t>
  </si>
  <si>
    <t>会計：一般会計等</t>
    <rPh sb="0" eb="8">
      <t>カイケイケイッパンカイケイトウ</t>
    </rPh>
    <phoneticPr fontId="3"/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</si>
  <si>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3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</si>
  <si>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3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</si>
  <si>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3"/>
  </si>
  <si>
    <t>有形固定資産に係る行政目的別の明細</t>
  </si>
  <si>
    <t>年度：令和元年度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</si>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</sst>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9C0006"/>
      <name val="ＭＳ Ｐゴシック"/>
      <family val="2"/>
      <charset val="128"/>
      <scheme val="minor"/>
    </font>
    <font>
      <b/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5" fillId="0" borderId="5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1" fillId="0" borderId="11" xfId="0" applyNumberFormat="1" applyFont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8" fontId="1" fillId="0" borderId="5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8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ColWidth="8.875" defaultRowHeight="11.25" x14ac:dyDescent="0.15"/>
  <cols>
    <col min="1" max="1" width="30" style="4" bestFit="1" customWidth="1"/>
    <col min="2" max="6" width="20.875" style="4" customWidth="1"/>
    <col min="7" max="7" width="11.25" style="4" bestFit="1" customWidth="1"/>
    <col min="8" max="8" width="9.75" style="4" bestFit="1" customWidth="1"/>
    <col min="9" max="16384" width="8.875" style="4"/>
  </cols>
  <sheetData>
    <row r="1" spans="1:7" ht="21" x14ac:dyDescent="0.2">
      <c r="A1" s="3" t="s">
        <v>0</v>
      </c>
    </row>
    <row r="2" spans="1:7" ht="13.5" x14ac:dyDescent="0.15">
      <c r="A2" s="6" t="s">
        <v>1</v>
      </c>
    </row>
    <row r="3" spans="1:7" ht="13.5" x14ac:dyDescent="0.15">
      <c r="A3" s="6" t="s">
        <v>14</v>
      </c>
    </row>
    <row r="4" spans="1:7" ht="13.5" x14ac:dyDescent="0.15">
      <c r="F4" s="5" t="s">
        <v>13</v>
      </c>
    </row>
    <row r="5" spans="1:7" ht="22.5" customHeight="1" x14ac:dyDescent="0.15">
      <c r="A5" s="27" t="s">
        <v>2</v>
      </c>
      <c r="B5" s="27" t="s">
        <v>3</v>
      </c>
      <c r="C5" s="27" t="s">
        <v>4</v>
      </c>
      <c r="D5" s="27" t="s">
        <v>5</v>
      </c>
      <c r="E5" s="27"/>
      <c r="F5" s="27" t="s">
        <v>6</v>
      </c>
    </row>
    <row r="6" spans="1:7" ht="22.5" customHeight="1" x14ac:dyDescent="0.15">
      <c r="A6" s="27"/>
      <c r="B6" s="27"/>
      <c r="C6" s="27"/>
      <c r="D6" s="2" t="s">
        <v>7</v>
      </c>
      <c r="E6" s="2" t="s">
        <v>8</v>
      </c>
      <c r="F6" s="27"/>
    </row>
    <row r="7" spans="1:7" ht="18" customHeight="1" x14ac:dyDescent="0.15">
      <c r="A7" s="7" t="s">
        <v>10</v>
      </c>
      <c r="B7" s="8">
        <v>317560505.33333325</v>
      </c>
      <c r="C7" s="8">
        <v>326079577</v>
      </c>
      <c r="D7" s="8">
        <v>317560505</v>
      </c>
      <c r="E7" s="8"/>
      <c r="F7" s="8">
        <f>B7+C7-D7-E7</f>
        <v>326079577.33333325</v>
      </c>
    </row>
    <row r="8" spans="1:7" ht="18" customHeight="1" x14ac:dyDescent="0.15">
      <c r="A8" s="7"/>
      <c r="B8" s="8"/>
      <c r="C8" s="8"/>
      <c r="D8" s="8"/>
      <c r="E8" s="8"/>
      <c r="F8" s="8"/>
    </row>
    <row r="9" spans="1:7" ht="18" customHeight="1" x14ac:dyDescent="0.15">
      <c r="A9" s="7" t="s">
        <v>11</v>
      </c>
      <c r="B9" s="8">
        <v>3408962000</v>
      </c>
      <c r="C9" s="8">
        <v>258021081</v>
      </c>
      <c r="D9" s="8">
        <v>136889081</v>
      </c>
      <c r="E9" s="8"/>
      <c r="F9" s="8">
        <f t="shared" ref="F9:F11" si="0">B9+C9-D9-E9</f>
        <v>3530094000</v>
      </c>
    </row>
    <row r="10" spans="1:7" ht="18" customHeight="1" x14ac:dyDescent="0.15">
      <c r="A10" s="11"/>
      <c r="B10" s="12"/>
      <c r="C10" s="12"/>
      <c r="D10" s="12"/>
      <c r="E10" s="12"/>
      <c r="F10" s="12"/>
    </row>
    <row r="11" spans="1:7" ht="18" customHeight="1" x14ac:dyDescent="0.15">
      <c r="A11" s="7" t="s">
        <v>12</v>
      </c>
      <c r="B11" s="8">
        <v>55555636</v>
      </c>
      <c r="C11" s="8">
        <v>12089362</v>
      </c>
      <c r="D11" s="8">
        <v>20651376</v>
      </c>
      <c r="E11" s="8"/>
      <c r="F11" s="8">
        <f t="shared" si="0"/>
        <v>46993622</v>
      </c>
      <c r="G11" s="14"/>
    </row>
    <row r="12" spans="1:7" ht="18" customHeight="1" x14ac:dyDescent="0.15">
      <c r="A12" s="7"/>
      <c r="B12" s="8"/>
      <c r="C12" s="8"/>
      <c r="D12" s="8"/>
      <c r="E12" s="8"/>
      <c r="F12" s="8"/>
    </row>
    <row r="13" spans="1:7" ht="18" customHeight="1" x14ac:dyDescent="0.15">
      <c r="A13" s="9"/>
      <c r="B13" s="10"/>
      <c r="C13" s="10"/>
      <c r="D13" s="10"/>
      <c r="E13" s="10"/>
      <c r="F13" s="10"/>
    </row>
    <row r="14" spans="1:7" ht="18" customHeight="1" x14ac:dyDescent="0.15">
      <c r="A14" s="11"/>
      <c r="B14" s="12"/>
      <c r="C14" s="12"/>
      <c r="D14" s="12"/>
      <c r="E14" s="12"/>
      <c r="F14" s="12"/>
    </row>
    <row r="15" spans="1:7" ht="18" customHeight="1" x14ac:dyDescent="0.15">
      <c r="A15" s="1" t="s">
        <v>9</v>
      </c>
      <c r="B15" s="13">
        <f>SUM(B7:B14)</f>
        <v>3782078141.333333</v>
      </c>
      <c r="C15" s="13">
        <f t="shared" ref="C15:F15" si="1">SUM(C7:C14)</f>
        <v>596190020</v>
      </c>
      <c r="D15" s="13">
        <f t="shared" si="1"/>
        <v>475100962</v>
      </c>
      <c r="E15" s="13">
        <f t="shared" si="1"/>
        <v>0</v>
      </c>
      <c r="F15" s="13">
        <f t="shared" si="1"/>
        <v>3903167199.333333</v>
      </c>
    </row>
  </sheetData>
  <mergeCells count="5">
    <mergeCell ref="A5:A6"/>
    <mergeCell ref="B5:B6"/>
    <mergeCell ref="C5:C6"/>
    <mergeCell ref="F5:F6"/>
    <mergeCell ref="D5:E5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8" sqref="D8"/>
    </sheetView>
  </sheetViews>
  <sheetFormatPr defaultColWidth="8.875" defaultRowHeight="11.25" x14ac:dyDescent="0.15"/>
  <cols>
    <col min="1" max="1" width="25.875" style="4" customWidth="1"/>
    <col min="2" max="2" width="38.75" style="4" bestFit="1" customWidth="1"/>
    <col min="3" max="3" width="26.875" style="4" customWidth="1"/>
    <col min="4" max="5" width="16.875" style="4" customWidth="1"/>
    <col min="6" max="6" width="11.25" style="4" bestFit="1" customWidth="1"/>
    <col min="7" max="16384" width="8.875" style="4"/>
  </cols>
  <sheetData>
    <row r="1" spans="1:7" ht="21" x14ac:dyDescent="0.2">
      <c r="A1" s="3" t="s">
        <v>185</v>
      </c>
    </row>
    <row r="2" spans="1:7" ht="13.5" x14ac:dyDescent="0.15">
      <c r="A2" s="6" t="s">
        <v>1</v>
      </c>
    </row>
    <row r="3" spans="1:7" ht="13.5" x14ac:dyDescent="0.15">
      <c r="A3" s="6" t="s">
        <v>186</v>
      </c>
    </row>
    <row r="4" spans="1:7" ht="13.5" x14ac:dyDescent="0.15">
      <c r="E4" s="5" t="s">
        <v>13</v>
      </c>
    </row>
    <row r="5" spans="1:7" ht="22.5" customHeight="1" x14ac:dyDescent="0.15">
      <c r="A5" s="16" t="s">
        <v>2</v>
      </c>
      <c r="B5" s="16" t="s">
        <v>187</v>
      </c>
      <c r="C5" s="16" t="s">
        <v>188</v>
      </c>
      <c r="D5" s="16" t="s">
        <v>39</v>
      </c>
      <c r="E5" s="16" t="s">
        <v>189</v>
      </c>
    </row>
    <row r="6" spans="1:7" ht="18" customHeight="1" x14ac:dyDescent="0.15">
      <c r="A6" s="72" t="s">
        <v>190</v>
      </c>
      <c r="B6" s="20" t="s">
        <v>191</v>
      </c>
      <c r="C6" s="20" t="s">
        <v>192</v>
      </c>
      <c r="D6" s="13">
        <v>53950000</v>
      </c>
      <c r="E6" s="19" t="s">
        <v>193</v>
      </c>
      <c r="G6" s="4" t="s">
        <v>194</v>
      </c>
    </row>
    <row r="7" spans="1:7" ht="18" customHeight="1" x14ac:dyDescent="0.15">
      <c r="A7" s="30"/>
      <c r="B7" s="13"/>
      <c r="C7" s="13"/>
      <c r="D7" s="13"/>
      <c r="E7" s="13"/>
    </row>
    <row r="8" spans="1:7" ht="18" customHeight="1" x14ac:dyDescent="0.15">
      <c r="A8" s="28"/>
      <c r="B8" s="19" t="s">
        <v>62</v>
      </c>
      <c r="C8" s="73"/>
      <c r="D8" s="13">
        <f>SUM(D6:D7)</f>
        <v>53950000</v>
      </c>
      <c r="E8" s="73"/>
    </row>
    <row r="9" spans="1:7" ht="18" customHeight="1" x14ac:dyDescent="0.15">
      <c r="A9" s="30" t="s">
        <v>195</v>
      </c>
      <c r="B9" s="20" t="s">
        <v>196</v>
      </c>
      <c r="C9" s="20" t="s">
        <v>196</v>
      </c>
      <c r="D9" s="13">
        <v>1097886000</v>
      </c>
      <c r="E9" s="19" t="s">
        <v>197</v>
      </c>
    </row>
    <row r="10" spans="1:7" ht="18" customHeight="1" x14ac:dyDescent="0.15">
      <c r="A10" s="30"/>
      <c r="B10" s="20" t="s">
        <v>198</v>
      </c>
      <c r="C10" s="20" t="s">
        <v>199</v>
      </c>
      <c r="D10" s="13">
        <v>835285000</v>
      </c>
      <c r="E10" s="19" t="s">
        <v>200</v>
      </c>
    </row>
    <row r="11" spans="1:7" ht="18" customHeight="1" x14ac:dyDescent="0.15">
      <c r="A11" s="30"/>
      <c r="B11" s="20" t="s">
        <v>201</v>
      </c>
      <c r="C11" s="20"/>
      <c r="D11" s="13">
        <v>644032249</v>
      </c>
      <c r="E11" s="19" t="s">
        <v>197</v>
      </c>
    </row>
    <row r="12" spans="1:7" ht="18" customHeight="1" x14ac:dyDescent="0.15">
      <c r="A12" s="30"/>
      <c r="B12" s="20" t="s">
        <v>202</v>
      </c>
      <c r="C12" s="20" t="s">
        <v>203</v>
      </c>
      <c r="D12" s="13">
        <v>583229000</v>
      </c>
      <c r="E12" s="19" t="s">
        <v>204</v>
      </c>
    </row>
    <row r="13" spans="1:7" ht="18" customHeight="1" x14ac:dyDescent="0.15">
      <c r="A13" s="30"/>
      <c r="B13" s="20" t="s">
        <v>205</v>
      </c>
      <c r="C13" s="20" t="s">
        <v>206</v>
      </c>
      <c r="D13" s="13">
        <v>279513000</v>
      </c>
      <c r="E13" s="19" t="s">
        <v>204</v>
      </c>
    </row>
    <row r="14" spans="1:7" ht="18" customHeight="1" x14ac:dyDescent="0.15">
      <c r="A14" s="30"/>
      <c r="B14" s="20" t="s">
        <v>207</v>
      </c>
      <c r="C14" s="20" t="s">
        <v>199</v>
      </c>
      <c r="D14" s="13">
        <v>237491000</v>
      </c>
      <c r="E14" s="19" t="s">
        <v>200</v>
      </c>
    </row>
    <row r="15" spans="1:7" ht="18" customHeight="1" x14ac:dyDescent="0.15">
      <c r="A15" s="30"/>
      <c r="B15" s="20" t="s">
        <v>208</v>
      </c>
      <c r="C15" s="20" t="s">
        <v>209</v>
      </c>
      <c r="D15" s="13">
        <v>230976000</v>
      </c>
      <c r="E15" s="19" t="s">
        <v>200</v>
      </c>
    </row>
    <row r="16" spans="1:7" ht="18" customHeight="1" x14ac:dyDescent="0.15">
      <c r="A16" s="30"/>
      <c r="B16" s="20" t="s">
        <v>210</v>
      </c>
      <c r="C16" s="20" t="s">
        <v>211</v>
      </c>
      <c r="D16" s="13">
        <v>225862975</v>
      </c>
      <c r="E16" s="19" t="s">
        <v>193</v>
      </c>
    </row>
    <row r="17" spans="1:5" ht="18" customHeight="1" x14ac:dyDescent="0.15">
      <c r="A17" s="30"/>
      <c r="B17" s="20" t="s">
        <v>212</v>
      </c>
      <c r="C17" s="20" t="s">
        <v>213</v>
      </c>
      <c r="D17" s="13">
        <v>155350974</v>
      </c>
      <c r="E17" s="19" t="s">
        <v>214</v>
      </c>
    </row>
    <row r="18" spans="1:5" ht="18" customHeight="1" x14ac:dyDescent="0.15">
      <c r="A18" s="30"/>
      <c r="B18" s="20" t="s">
        <v>215</v>
      </c>
      <c r="C18" s="20" t="s">
        <v>213</v>
      </c>
      <c r="D18" s="13">
        <v>154367000</v>
      </c>
      <c r="E18" s="19" t="s">
        <v>214</v>
      </c>
    </row>
    <row r="19" spans="1:5" ht="18" customHeight="1" x14ac:dyDescent="0.15">
      <c r="A19" s="30"/>
      <c r="B19" s="20" t="s">
        <v>216</v>
      </c>
      <c r="C19" s="20" t="s">
        <v>213</v>
      </c>
      <c r="D19" s="13">
        <v>131577000</v>
      </c>
      <c r="E19" s="19" t="s">
        <v>200</v>
      </c>
    </row>
    <row r="20" spans="1:5" ht="18" customHeight="1" x14ac:dyDescent="0.15">
      <c r="A20" s="30"/>
      <c r="B20" s="20" t="s">
        <v>217</v>
      </c>
      <c r="C20" s="20" t="s">
        <v>218</v>
      </c>
      <c r="D20" s="13">
        <v>72335000</v>
      </c>
      <c r="E20" s="19" t="s">
        <v>219</v>
      </c>
    </row>
    <row r="21" spans="1:5" ht="18" customHeight="1" x14ac:dyDescent="0.15">
      <c r="A21" s="30"/>
      <c r="B21" s="20" t="s">
        <v>220</v>
      </c>
      <c r="C21" s="20" t="s">
        <v>221</v>
      </c>
      <c r="D21" s="13">
        <v>71018000</v>
      </c>
      <c r="E21" s="19" t="s">
        <v>219</v>
      </c>
    </row>
    <row r="22" spans="1:5" ht="18" customHeight="1" x14ac:dyDescent="0.15">
      <c r="A22" s="30"/>
      <c r="B22" s="20" t="s">
        <v>222</v>
      </c>
      <c r="C22" s="20" t="s">
        <v>222</v>
      </c>
      <c r="D22" s="13">
        <v>58389000</v>
      </c>
      <c r="E22" s="19" t="s">
        <v>204</v>
      </c>
    </row>
    <row r="23" spans="1:5" ht="18" customHeight="1" x14ac:dyDescent="0.15">
      <c r="A23" s="30"/>
      <c r="B23" s="20" t="s">
        <v>223</v>
      </c>
      <c r="C23" s="20" t="s">
        <v>224</v>
      </c>
      <c r="D23" s="13">
        <v>53250000</v>
      </c>
      <c r="E23" s="19" t="s">
        <v>193</v>
      </c>
    </row>
    <row r="24" spans="1:5" ht="18" customHeight="1" x14ac:dyDescent="0.15">
      <c r="A24" s="30"/>
      <c r="B24" s="20" t="s">
        <v>225</v>
      </c>
      <c r="C24" s="20"/>
      <c r="D24" s="13">
        <v>52628000</v>
      </c>
      <c r="E24" s="19" t="s">
        <v>226</v>
      </c>
    </row>
    <row r="25" spans="1:5" ht="18" customHeight="1" x14ac:dyDescent="0.15">
      <c r="A25" s="30"/>
      <c r="B25" s="20" t="s">
        <v>227</v>
      </c>
      <c r="C25" s="20" t="s">
        <v>227</v>
      </c>
      <c r="D25" s="13">
        <v>1028972110</v>
      </c>
      <c r="E25" s="19" t="s">
        <v>227</v>
      </c>
    </row>
    <row r="26" spans="1:5" ht="18" customHeight="1" x14ac:dyDescent="0.15">
      <c r="A26" s="30"/>
      <c r="B26" s="20"/>
      <c r="C26" s="20"/>
      <c r="D26" s="13"/>
      <c r="E26" s="19"/>
    </row>
    <row r="27" spans="1:5" ht="18" customHeight="1" x14ac:dyDescent="0.15">
      <c r="A27" s="30"/>
      <c r="B27" s="13"/>
      <c r="C27" s="13"/>
      <c r="D27" s="13"/>
      <c r="E27" s="19"/>
    </row>
    <row r="28" spans="1:5" ht="18" customHeight="1" x14ac:dyDescent="0.15">
      <c r="A28" s="28"/>
      <c r="B28" s="19" t="s">
        <v>62</v>
      </c>
      <c r="C28" s="73"/>
      <c r="D28" s="13">
        <f>SUM(D9:D27)</f>
        <v>5912162308</v>
      </c>
      <c r="E28" s="73"/>
    </row>
    <row r="29" spans="1:5" ht="18" customHeight="1" x14ac:dyDescent="0.15">
      <c r="A29" s="19" t="s">
        <v>9</v>
      </c>
      <c r="B29" s="73"/>
      <c r="C29" s="73"/>
      <c r="D29" s="13">
        <f>D8+D28</f>
        <v>5966112308</v>
      </c>
      <c r="E29" s="73"/>
    </row>
  </sheetData>
  <mergeCells count="2">
    <mergeCell ref="A6:A8"/>
    <mergeCell ref="A9:A28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8" width="8.875" style="4"/>
    <col min="9" max="9" width="9.125" style="4" bestFit="1" customWidth="1"/>
    <col min="10" max="16384" width="8.875" style="4"/>
  </cols>
  <sheetData>
    <row r="1" spans="1:3" ht="21" x14ac:dyDescent="0.2">
      <c r="A1" s="3" t="s">
        <v>228</v>
      </c>
    </row>
    <row r="2" spans="1:3" ht="13.5" x14ac:dyDescent="0.15">
      <c r="A2" s="6" t="s">
        <v>1</v>
      </c>
    </row>
    <row r="3" spans="1:3" ht="13.5" x14ac:dyDescent="0.15">
      <c r="A3" s="6" t="s">
        <v>14</v>
      </c>
    </row>
    <row r="4" spans="1:3" ht="13.5" x14ac:dyDescent="0.15">
      <c r="A4" s="6" t="s">
        <v>229</v>
      </c>
      <c r="C4" s="5" t="s">
        <v>13</v>
      </c>
    </row>
    <row r="5" spans="1:3" ht="22.5" customHeight="1" x14ac:dyDescent="0.15">
      <c r="A5" s="16" t="s">
        <v>124</v>
      </c>
      <c r="B5" s="16" t="s">
        <v>125</v>
      </c>
      <c r="C5" s="16" t="s">
        <v>126</v>
      </c>
    </row>
    <row r="6" spans="1:3" ht="18" customHeight="1" x14ac:dyDescent="0.15">
      <c r="A6" s="20" t="s">
        <v>127</v>
      </c>
      <c r="B6" s="13"/>
      <c r="C6" s="13"/>
    </row>
    <row r="7" spans="1:3" ht="18" customHeight="1" x14ac:dyDescent="0.15">
      <c r="A7" s="20"/>
      <c r="B7" s="13"/>
      <c r="C7" s="13"/>
    </row>
    <row r="8" spans="1:3" ht="18" customHeight="1" thickBot="1" x14ac:dyDescent="0.2">
      <c r="A8" s="60" t="s">
        <v>57</v>
      </c>
      <c r="B8" s="61"/>
      <c r="C8" s="61"/>
    </row>
    <row r="9" spans="1:3" ht="18" customHeight="1" thickTop="1" x14ac:dyDescent="0.15">
      <c r="A9" s="20" t="s">
        <v>129</v>
      </c>
      <c r="B9" s="13"/>
      <c r="C9" s="13"/>
    </row>
    <row r="10" spans="1:3" ht="18" customHeight="1" x14ac:dyDescent="0.15">
      <c r="A10" s="20" t="s">
        <v>130</v>
      </c>
      <c r="B10" s="13">
        <v>84886074</v>
      </c>
      <c r="C10" s="13">
        <v>1525549</v>
      </c>
    </row>
    <row r="11" spans="1:3" ht="18" customHeight="1" x14ac:dyDescent="0.15">
      <c r="A11" s="20" t="s">
        <v>131</v>
      </c>
      <c r="B11" s="13">
        <v>56237636</v>
      </c>
      <c r="C11" s="13">
        <v>271535</v>
      </c>
    </row>
    <row r="12" spans="1:3" ht="18" customHeight="1" x14ac:dyDescent="0.15">
      <c r="A12" s="20" t="s">
        <v>132</v>
      </c>
      <c r="B12" s="13">
        <v>5978500</v>
      </c>
      <c r="C12" s="13">
        <v>39291</v>
      </c>
    </row>
    <row r="13" spans="1:3" ht="18" customHeight="1" x14ac:dyDescent="0.15">
      <c r="A13" s="20" t="s">
        <v>133</v>
      </c>
      <c r="B13" s="13">
        <v>10441224</v>
      </c>
      <c r="C13" s="13">
        <v>50669</v>
      </c>
    </row>
    <row r="14" spans="1:3" ht="18" customHeight="1" x14ac:dyDescent="0.15">
      <c r="A14" s="20" t="s">
        <v>134</v>
      </c>
      <c r="B14" s="13">
        <v>4487584</v>
      </c>
      <c r="C14" s="13">
        <v>0</v>
      </c>
    </row>
    <row r="15" spans="1:3" ht="18" customHeight="1" x14ac:dyDescent="0.15">
      <c r="A15" s="20" t="s">
        <v>230</v>
      </c>
      <c r="B15" s="13">
        <v>216150</v>
      </c>
      <c r="C15" s="13">
        <v>0</v>
      </c>
    </row>
    <row r="16" spans="1:3" ht="18" customHeight="1" x14ac:dyDescent="0.15">
      <c r="A16" s="20" t="s">
        <v>231</v>
      </c>
      <c r="B16" s="13">
        <v>1164395</v>
      </c>
      <c r="C16" s="13">
        <v>0</v>
      </c>
    </row>
    <row r="17" spans="1:3" ht="18" customHeight="1" x14ac:dyDescent="0.15">
      <c r="A17" s="20"/>
      <c r="B17" s="13"/>
      <c r="C17" s="13"/>
    </row>
    <row r="18" spans="1:3" ht="18" customHeight="1" x14ac:dyDescent="0.15">
      <c r="A18" s="20" t="s">
        <v>232</v>
      </c>
      <c r="B18" s="13">
        <v>2910</v>
      </c>
      <c r="C18" s="13">
        <v>0</v>
      </c>
    </row>
    <row r="19" spans="1:3" ht="18" customHeight="1" x14ac:dyDescent="0.15">
      <c r="A19" s="20"/>
      <c r="B19" s="13"/>
      <c r="C19" s="13"/>
    </row>
    <row r="20" spans="1:3" ht="18" customHeight="1" x14ac:dyDescent="0.15">
      <c r="A20" s="20"/>
      <c r="B20" s="13"/>
      <c r="C20" s="13"/>
    </row>
    <row r="21" spans="1:3" ht="18" customHeight="1" x14ac:dyDescent="0.15">
      <c r="A21" s="20"/>
      <c r="B21" s="13"/>
      <c r="C21" s="13"/>
    </row>
    <row r="22" spans="1:3" ht="18" customHeight="1" x14ac:dyDescent="0.15">
      <c r="A22" s="20"/>
      <c r="B22" s="13"/>
      <c r="C22" s="13"/>
    </row>
    <row r="23" spans="1:3" ht="18" customHeight="1" x14ac:dyDescent="0.15">
      <c r="A23" s="20"/>
      <c r="B23" s="13"/>
      <c r="C23" s="13"/>
    </row>
    <row r="24" spans="1:3" ht="18" customHeight="1" x14ac:dyDescent="0.15">
      <c r="A24" s="20"/>
      <c r="B24" s="13"/>
      <c r="C24" s="13"/>
    </row>
    <row r="25" spans="1:3" ht="18" customHeight="1" thickBot="1" x14ac:dyDescent="0.2">
      <c r="A25" s="60" t="s">
        <v>57</v>
      </c>
      <c r="B25" s="61">
        <f>SUM(B10:B24)</f>
        <v>163414473</v>
      </c>
      <c r="C25" s="61">
        <f>SUM(C10:C24)</f>
        <v>1887044</v>
      </c>
    </row>
    <row r="26" spans="1:3" ht="18" customHeight="1" thickTop="1" x14ac:dyDescent="0.15">
      <c r="A26" s="19" t="s">
        <v>9</v>
      </c>
      <c r="B26" s="13">
        <f>B8+B25</f>
        <v>163414473</v>
      </c>
      <c r="C26" s="13">
        <f>C8+C25</f>
        <v>1887044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sqref="A1:I1"/>
    </sheetView>
  </sheetViews>
  <sheetFormatPr defaultColWidth="8.875" defaultRowHeight="11.25" x14ac:dyDescent="0.15"/>
  <cols>
    <col min="1" max="1" width="30.875" style="75" customWidth="1"/>
    <col min="2" max="11" width="15.875" style="75" customWidth="1"/>
    <col min="12" max="16384" width="8.875" style="75"/>
  </cols>
  <sheetData>
    <row r="1" spans="1:9" ht="21" x14ac:dyDescent="0.15">
      <c r="A1" s="74" t="s">
        <v>233</v>
      </c>
      <c r="B1" s="74"/>
      <c r="C1" s="74"/>
      <c r="D1" s="74"/>
      <c r="E1" s="74"/>
      <c r="F1" s="74"/>
      <c r="G1" s="74"/>
      <c r="H1" s="74"/>
      <c r="I1" s="74"/>
    </row>
    <row r="2" spans="1:9" ht="13.5" x14ac:dyDescent="0.15">
      <c r="A2" s="76" t="s">
        <v>1</v>
      </c>
      <c r="B2" s="76"/>
      <c r="C2" s="76"/>
      <c r="D2" s="76"/>
      <c r="E2" s="76"/>
      <c r="F2" s="76"/>
      <c r="G2" s="76"/>
      <c r="H2" s="76"/>
      <c r="I2" s="77" t="s">
        <v>234</v>
      </c>
    </row>
    <row r="3" spans="1:9" ht="13.5" x14ac:dyDescent="0.15">
      <c r="A3" s="76" t="s">
        <v>66</v>
      </c>
      <c r="B3" s="76"/>
      <c r="C3" s="76"/>
      <c r="D3" s="76"/>
      <c r="E3" s="76"/>
      <c r="F3" s="76"/>
      <c r="G3" s="76"/>
      <c r="H3" s="76"/>
      <c r="I3" s="76"/>
    </row>
    <row r="4" spans="1:9" ht="13.5" x14ac:dyDescent="0.15">
      <c r="A4" s="76"/>
      <c r="B4" s="76"/>
      <c r="C4" s="76"/>
      <c r="D4" s="76"/>
      <c r="E4" s="76"/>
      <c r="F4" s="76"/>
      <c r="G4" s="76"/>
      <c r="H4" s="76"/>
      <c r="I4" s="77" t="s">
        <v>67</v>
      </c>
    </row>
    <row r="5" spans="1:9" ht="22.5" x14ac:dyDescent="0.15">
      <c r="A5" s="78" t="s">
        <v>2</v>
      </c>
      <c r="B5" s="79" t="s">
        <v>235</v>
      </c>
      <c r="C5" s="78" t="s">
        <v>236</v>
      </c>
      <c r="D5" s="78" t="s">
        <v>237</v>
      </c>
      <c r="E5" s="78" t="s">
        <v>238</v>
      </c>
      <c r="F5" s="78" t="s">
        <v>239</v>
      </c>
      <c r="G5" s="78" t="s">
        <v>240</v>
      </c>
      <c r="H5" s="78" t="s">
        <v>241</v>
      </c>
      <c r="I5" s="78" t="s">
        <v>9</v>
      </c>
    </row>
    <row r="6" spans="1:9" x14ac:dyDescent="0.15">
      <c r="A6" s="80" t="s">
        <v>242</v>
      </c>
      <c r="B6" s="81">
        <v>4986371127</v>
      </c>
      <c r="C6" s="81">
        <v>29287473746</v>
      </c>
      <c r="D6" s="81">
        <v>2721354247</v>
      </c>
      <c r="E6" s="81">
        <v>257761566</v>
      </c>
      <c r="F6" s="81">
        <v>335282452</v>
      </c>
      <c r="G6" s="81">
        <v>2114760876</v>
      </c>
      <c r="H6" s="81">
        <v>12185348994</v>
      </c>
      <c r="I6" s="81">
        <v>51888353008</v>
      </c>
    </row>
    <row r="7" spans="1:9" x14ac:dyDescent="0.15">
      <c r="A7" s="80" t="s">
        <v>243</v>
      </c>
      <c r="B7" s="81">
        <v>1905344496</v>
      </c>
      <c r="C7" s="81">
        <v>12109358545</v>
      </c>
      <c r="D7" s="81">
        <v>985736121</v>
      </c>
      <c r="E7" s="81">
        <v>226212270</v>
      </c>
      <c r="F7" s="81">
        <v>19745735</v>
      </c>
      <c r="G7" s="81">
        <v>296782604</v>
      </c>
      <c r="H7" s="81">
        <v>9991566390</v>
      </c>
      <c r="I7" s="81">
        <v>25534746161</v>
      </c>
    </row>
    <row r="8" spans="1:9" x14ac:dyDescent="0.15">
      <c r="A8" s="80" t="s">
        <v>244</v>
      </c>
      <c r="B8" s="81" t="s">
        <v>73</v>
      </c>
      <c r="C8" s="81" t="s">
        <v>73</v>
      </c>
      <c r="D8" s="81" t="s">
        <v>73</v>
      </c>
      <c r="E8" s="81" t="s">
        <v>73</v>
      </c>
      <c r="F8" s="81" t="s">
        <v>73</v>
      </c>
      <c r="G8" s="81" t="s">
        <v>73</v>
      </c>
      <c r="H8" s="81" t="s">
        <v>73</v>
      </c>
      <c r="I8" s="81" t="s">
        <v>73</v>
      </c>
    </row>
    <row r="9" spans="1:9" x14ac:dyDescent="0.15">
      <c r="A9" s="80" t="s">
        <v>245</v>
      </c>
      <c r="B9" s="81">
        <v>2653606369</v>
      </c>
      <c r="C9" s="81">
        <v>15461012488</v>
      </c>
      <c r="D9" s="81">
        <v>1637101720</v>
      </c>
      <c r="E9" s="81">
        <v>28957296</v>
      </c>
      <c r="F9" s="81">
        <v>284707671</v>
      </c>
      <c r="G9" s="81">
        <v>1154964563</v>
      </c>
      <c r="H9" s="81">
        <v>1799820747</v>
      </c>
      <c r="I9" s="81">
        <v>23020170854</v>
      </c>
    </row>
    <row r="10" spans="1:9" x14ac:dyDescent="0.15">
      <c r="A10" s="80" t="s">
        <v>246</v>
      </c>
      <c r="B10" s="81">
        <v>427420262</v>
      </c>
      <c r="C10" s="81">
        <v>1388719211</v>
      </c>
      <c r="D10" s="81">
        <v>98516406</v>
      </c>
      <c r="E10" s="81">
        <v>2592000</v>
      </c>
      <c r="F10" s="81">
        <v>23269046</v>
      </c>
      <c r="G10" s="81">
        <v>663005709</v>
      </c>
      <c r="H10" s="81">
        <v>9573445</v>
      </c>
      <c r="I10" s="81">
        <v>2613096079</v>
      </c>
    </row>
    <row r="11" spans="1:9" x14ac:dyDescent="0.15">
      <c r="A11" s="80" t="s">
        <v>247</v>
      </c>
      <c r="B11" s="81" t="s">
        <v>73</v>
      </c>
      <c r="C11" s="81" t="s">
        <v>73</v>
      </c>
      <c r="D11" s="81" t="s">
        <v>73</v>
      </c>
      <c r="E11" s="81" t="s">
        <v>73</v>
      </c>
      <c r="F11" s="81" t="s">
        <v>73</v>
      </c>
      <c r="G11" s="81" t="s">
        <v>73</v>
      </c>
      <c r="H11" s="81" t="s">
        <v>73</v>
      </c>
      <c r="I11" s="81" t="s">
        <v>73</v>
      </c>
    </row>
    <row r="12" spans="1:9" x14ac:dyDescent="0.15">
      <c r="A12" s="80" t="s">
        <v>248</v>
      </c>
      <c r="B12" s="81" t="s">
        <v>73</v>
      </c>
      <c r="C12" s="81" t="s">
        <v>73</v>
      </c>
      <c r="D12" s="81" t="s">
        <v>73</v>
      </c>
      <c r="E12" s="81" t="s">
        <v>73</v>
      </c>
      <c r="F12" s="81" t="s">
        <v>73</v>
      </c>
      <c r="G12" s="81" t="s">
        <v>73</v>
      </c>
      <c r="H12" s="81" t="s">
        <v>73</v>
      </c>
      <c r="I12" s="81" t="s">
        <v>73</v>
      </c>
    </row>
    <row r="13" spans="1:9" x14ac:dyDescent="0.15">
      <c r="A13" s="80" t="s">
        <v>249</v>
      </c>
      <c r="B13" s="81" t="s">
        <v>73</v>
      </c>
      <c r="C13" s="81" t="s">
        <v>73</v>
      </c>
      <c r="D13" s="81" t="s">
        <v>73</v>
      </c>
      <c r="E13" s="81" t="s">
        <v>73</v>
      </c>
      <c r="F13" s="81" t="s">
        <v>73</v>
      </c>
      <c r="G13" s="81" t="s">
        <v>73</v>
      </c>
      <c r="H13" s="81" t="s">
        <v>73</v>
      </c>
      <c r="I13" s="81" t="s">
        <v>73</v>
      </c>
    </row>
    <row r="14" spans="1:9" x14ac:dyDescent="0.15">
      <c r="A14" s="80" t="s">
        <v>92</v>
      </c>
      <c r="B14" s="81" t="s">
        <v>73</v>
      </c>
      <c r="C14" s="81">
        <v>211940982</v>
      </c>
      <c r="D14" s="81" t="s">
        <v>73</v>
      </c>
      <c r="E14" s="81" t="s">
        <v>73</v>
      </c>
      <c r="F14" s="81" t="s">
        <v>73</v>
      </c>
      <c r="G14" s="81" t="s">
        <v>73</v>
      </c>
      <c r="H14" s="81">
        <v>143647092</v>
      </c>
      <c r="I14" s="81">
        <v>355588074</v>
      </c>
    </row>
    <row r="15" spans="1:9" x14ac:dyDescent="0.15">
      <c r="A15" s="80" t="s">
        <v>250</v>
      </c>
      <c r="B15" s="81" t="s">
        <v>73</v>
      </c>
      <c r="C15" s="81">
        <v>116442520</v>
      </c>
      <c r="D15" s="81" t="s">
        <v>73</v>
      </c>
      <c r="E15" s="81" t="s">
        <v>73</v>
      </c>
      <c r="F15" s="81">
        <v>7560000</v>
      </c>
      <c r="G15" s="81">
        <v>8000</v>
      </c>
      <c r="H15" s="81">
        <v>240741320</v>
      </c>
      <c r="I15" s="81">
        <v>364751840</v>
      </c>
    </row>
    <row r="16" spans="1:9" x14ac:dyDescent="0.15">
      <c r="A16" s="80" t="s">
        <v>251</v>
      </c>
      <c r="B16" s="81">
        <v>105374556479</v>
      </c>
      <c r="C16" s="81">
        <v>986634474</v>
      </c>
      <c r="D16" s="81" t="s">
        <v>73</v>
      </c>
      <c r="E16" s="81" t="s">
        <v>73</v>
      </c>
      <c r="F16" s="81">
        <v>2505750321</v>
      </c>
      <c r="G16" s="81">
        <v>1064493775</v>
      </c>
      <c r="H16" s="81">
        <v>349041454</v>
      </c>
      <c r="I16" s="81">
        <v>110280476503</v>
      </c>
    </row>
    <row r="17" spans="1:9" x14ac:dyDescent="0.15">
      <c r="A17" s="80" t="s">
        <v>243</v>
      </c>
      <c r="B17" s="81">
        <v>15783995478</v>
      </c>
      <c r="C17" s="81">
        <v>900470424</v>
      </c>
      <c r="D17" s="81" t="s">
        <v>73</v>
      </c>
      <c r="E17" s="81" t="s">
        <v>73</v>
      </c>
      <c r="F17" s="81">
        <v>1474483265</v>
      </c>
      <c r="G17" s="81">
        <v>5564799</v>
      </c>
      <c r="H17" s="81">
        <v>349041454</v>
      </c>
      <c r="I17" s="81">
        <v>18513555420</v>
      </c>
    </row>
    <row r="18" spans="1:9" x14ac:dyDescent="0.15">
      <c r="A18" s="80" t="s">
        <v>245</v>
      </c>
      <c r="B18" s="81">
        <v>149954698</v>
      </c>
      <c r="C18" s="81" t="s">
        <v>73</v>
      </c>
      <c r="D18" s="81" t="s">
        <v>73</v>
      </c>
      <c r="E18" s="81" t="s">
        <v>73</v>
      </c>
      <c r="F18" s="81">
        <v>1270009</v>
      </c>
      <c r="G18" s="81" t="s">
        <v>73</v>
      </c>
      <c r="H18" s="81" t="s">
        <v>73</v>
      </c>
      <c r="I18" s="81">
        <v>151224707</v>
      </c>
    </row>
    <row r="19" spans="1:9" x14ac:dyDescent="0.15">
      <c r="A19" s="80" t="s">
        <v>246</v>
      </c>
      <c r="B19" s="81">
        <v>88925454233</v>
      </c>
      <c r="C19" s="81">
        <v>86164050</v>
      </c>
      <c r="D19" s="81" t="s">
        <v>73</v>
      </c>
      <c r="E19" s="81" t="s">
        <v>73</v>
      </c>
      <c r="F19" s="81">
        <v>1029997047</v>
      </c>
      <c r="G19" s="81">
        <v>1058928976</v>
      </c>
      <c r="H19" s="81" t="s">
        <v>73</v>
      </c>
      <c r="I19" s="81">
        <v>91100544306</v>
      </c>
    </row>
    <row r="20" spans="1:9" x14ac:dyDescent="0.15">
      <c r="A20" s="80" t="s">
        <v>92</v>
      </c>
      <c r="B20" s="81" t="s">
        <v>73</v>
      </c>
      <c r="C20" s="81" t="s">
        <v>73</v>
      </c>
      <c r="D20" s="81" t="s">
        <v>73</v>
      </c>
      <c r="E20" s="81" t="s">
        <v>73</v>
      </c>
      <c r="F20" s="81" t="s">
        <v>73</v>
      </c>
      <c r="G20" s="81" t="s">
        <v>73</v>
      </c>
      <c r="H20" s="81" t="s">
        <v>73</v>
      </c>
      <c r="I20" s="81" t="s">
        <v>73</v>
      </c>
    </row>
    <row r="21" spans="1:9" x14ac:dyDescent="0.15">
      <c r="A21" s="80" t="s">
        <v>250</v>
      </c>
      <c r="B21" s="81">
        <v>515152070</v>
      </c>
      <c r="C21" s="81" t="s">
        <v>73</v>
      </c>
      <c r="D21" s="81" t="s">
        <v>73</v>
      </c>
      <c r="E21" s="81" t="s">
        <v>73</v>
      </c>
      <c r="F21" s="81" t="s">
        <v>73</v>
      </c>
      <c r="G21" s="81" t="s">
        <v>73</v>
      </c>
      <c r="H21" s="81" t="s">
        <v>73</v>
      </c>
      <c r="I21" s="81">
        <v>515152070</v>
      </c>
    </row>
    <row r="22" spans="1:9" x14ac:dyDescent="0.15">
      <c r="A22" s="80" t="s">
        <v>252</v>
      </c>
      <c r="B22" s="81">
        <v>6616419</v>
      </c>
      <c r="C22" s="81">
        <v>668489827</v>
      </c>
      <c r="D22" s="81">
        <v>20148960</v>
      </c>
      <c r="E22" s="81">
        <v>7562630</v>
      </c>
      <c r="F22" s="81">
        <v>2367345</v>
      </c>
      <c r="G22" s="81">
        <v>148126696</v>
      </c>
      <c r="H22" s="81">
        <v>146667121</v>
      </c>
      <c r="I22" s="81">
        <v>999978998</v>
      </c>
    </row>
    <row r="23" spans="1:9" x14ac:dyDescent="0.15">
      <c r="A23" s="80" t="s">
        <v>9</v>
      </c>
      <c r="B23" s="81">
        <v>110367544025</v>
      </c>
      <c r="C23" s="81">
        <v>30942598047</v>
      </c>
      <c r="D23" s="81">
        <v>2741503207</v>
      </c>
      <c r="E23" s="81">
        <v>265324196</v>
      </c>
      <c r="F23" s="81">
        <v>2843400118</v>
      </c>
      <c r="G23" s="81">
        <v>3327381347</v>
      </c>
      <c r="H23" s="81">
        <v>12681057569</v>
      </c>
      <c r="I23" s="81">
        <v>163168808509</v>
      </c>
    </row>
  </sheetData>
  <mergeCells count="1">
    <mergeCell ref="A1:I1"/>
  </mergeCells>
  <phoneticPr fontId="3"/>
  <pageMargins left="0.39370078740157483" right="0.39370078740157483" top="0.78740157480314965" bottom="0.39370078740157483" header="0.19685039370078741" footer="0.19685039370078741"/>
  <pageSetup paperSize="9" scale="81" fitToHeight="0" orientation="landscape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sqref="A1:H1"/>
    </sheetView>
  </sheetViews>
  <sheetFormatPr defaultColWidth="8.875" defaultRowHeight="11.25" x14ac:dyDescent="0.15"/>
  <cols>
    <col min="1" max="1" width="30.875" style="75" customWidth="1"/>
    <col min="2" max="8" width="15.875" style="75" customWidth="1"/>
    <col min="9" max="16384" width="8.875" style="75"/>
  </cols>
  <sheetData>
    <row r="1" spans="1:8" ht="21" x14ac:dyDescent="0.15">
      <c r="A1" s="74" t="s">
        <v>253</v>
      </c>
      <c r="B1" s="74"/>
      <c r="C1" s="74"/>
      <c r="D1" s="74"/>
      <c r="E1" s="74"/>
      <c r="F1" s="74"/>
      <c r="G1" s="74"/>
      <c r="H1" s="74"/>
    </row>
    <row r="2" spans="1:8" ht="13.5" x14ac:dyDescent="0.15">
      <c r="A2" s="76" t="s">
        <v>1</v>
      </c>
      <c r="B2" s="76"/>
      <c r="C2" s="76"/>
      <c r="D2" s="76"/>
      <c r="E2" s="76"/>
      <c r="F2" s="76"/>
      <c r="G2" s="76"/>
      <c r="H2" s="77" t="s">
        <v>234</v>
      </c>
    </row>
    <row r="3" spans="1:8" ht="13.5" x14ac:dyDescent="0.15">
      <c r="A3" s="76" t="s">
        <v>66</v>
      </c>
      <c r="B3" s="76"/>
      <c r="C3" s="76"/>
      <c r="D3" s="76"/>
      <c r="E3" s="76"/>
      <c r="F3" s="76"/>
      <c r="G3" s="76"/>
      <c r="H3" s="76"/>
    </row>
    <row r="4" spans="1:8" ht="13.5" x14ac:dyDescent="0.15">
      <c r="A4" s="76"/>
      <c r="B4" s="76"/>
      <c r="C4" s="76"/>
      <c r="D4" s="76"/>
      <c r="E4" s="76"/>
      <c r="F4" s="76"/>
      <c r="G4" s="76"/>
      <c r="H4" s="77" t="s">
        <v>67</v>
      </c>
    </row>
    <row r="5" spans="1:8" ht="33.75" x14ac:dyDescent="0.15">
      <c r="A5" s="78" t="s">
        <v>2</v>
      </c>
      <c r="B5" s="79" t="s">
        <v>254</v>
      </c>
      <c r="C5" s="79" t="s">
        <v>255</v>
      </c>
      <c r="D5" s="79" t="s">
        <v>256</v>
      </c>
      <c r="E5" s="79" t="s">
        <v>257</v>
      </c>
      <c r="F5" s="79" t="s">
        <v>258</v>
      </c>
      <c r="G5" s="79" t="s">
        <v>259</v>
      </c>
      <c r="H5" s="79" t="s">
        <v>260</v>
      </c>
    </row>
    <row r="6" spans="1:8" x14ac:dyDescent="0.15">
      <c r="A6" s="80" t="s">
        <v>242</v>
      </c>
      <c r="B6" s="81">
        <v>85113337243</v>
      </c>
      <c r="C6" s="81">
        <v>6708946688</v>
      </c>
      <c r="D6" s="81">
        <v>3031673796</v>
      </c>
      <c r="E6" s="81">
        <v>88790610135</v>
      </c>
      <c r="F6" s="81">
        <v>36902257127</v>
      </c>
      <c r="G6" s="81">
        <v>1609279316</v>
      </c>
      <c r="H6" s="81">
        <v>51888353008</v>
      </c>
    </row>
    <row r="7" spans="1:8" x14ac:dyDescent="0.15">
      <c r="A7" s="80" t="s">
        <v>243</v>
      </c>
      <c r="B7" s="81">
        <v>26063798630</v>
      </c>
      <c r="C7" s="81">
        <v>24235289</v>
      </c>
      <c r="D7" s="81">
        <v>553287758</v>
      </c>
      <c r="E7" s="81">
        <v>25534746161</v>
      </c>
      <c r="F7" s="81" t="s">
        <v>73</v>
      </c>
      <c r="G7" s="81" t="s">
        <v>73</v>
      </c>
      <c r="H7" s="81">
        <v>25534746161</v>
      </c>
    </row>
    <row r="8" spans="1:8" x14ac:dyDescent="0.15">
      <c r="A8" s="80" t="s">
        <v>244</v>
      </c>
      <c r="B8" s="81" t="s">
        <v>73</v>
      </c>
      <c r="C8" s="81" t="s">
        <v>73</v>
      </c>
      <c r="D8" s="81" t="s">
        <v>73</v>
      </c>
      <c r="E8" s="81" t="s">
        <v>73</v>
      </c>
      <c r="F8" s="81" t="s">
        <v>73</v>
      </c>
      <c r="G8" s="81" t="s">
        <v>73</v>
      </c>
      <c r="H8" s="81" t="s">
        <v>73</v>
      </c>
    </row>
    <row r="9" spans="1:8" x14ac:dyDescent="0.15">
      <c r="A9" s="80" t="s">
        <v>245</v>
      </c>
      <c r="B9" s="81">
        <v>51216171788</v>
      </c>
      <c r="C9" s="81">
        <v>5273340375</v>
      </c>
      <c r="D9" s="81">
        <v>396007200</v>
      </c>
      <c r="E9" s="81">
        <v>56093504963</v>
      </c>
      <c r="F9" s="81">
        <v>33073334109</v>
      </c>
      <c r="G9" s="81">
        <v>1285938267</v>
      </c>
      <c r="H9" s="81">
        <v>23020170854</v>
      </c>
    </row>
    <row r="10" spans="1:8" x14ac:dyDescent="0.15">
      <c r="A10" s="80" t="s">
        <v>246</v>
      </c>
      <c r="B10" s="81">
        <v>4457189397</v>
      </c>
      <c r="C10" s="81">
        <v>878845044</v>
      </c>
      <c r="D10" s="81">
        <v>1020600</v>
      </c>
      <c r="E10" s="81">
        <v>5335013841</v>
      </c>
      <c r="F10" s="81">
        <v>2721917762</v>
      </c>
      <c r="G10" s="81">
        <v>159527870</v>
      </c>
      <c r="H10" s="81">
        <v>2613096079</v>
      </c>
    </row>
    <row r="11" spans="1:8" x14ac:dyDescent="0.15">
      <c r="A11" s="80" t="s">
        <v>247</v>
      </c>
      <c r="B11" s="81" t="s">
        <v>73</v>
      </c>
      <c r="C11" s="81" t="s">
        <v>73</v>
      </c>
      <c r="D11" s="81" t="s">
        <v>73</v>
      </c>
      <c r="E11" s="81" t="s">
        <v>73</v>
      </c>
      <c r="F11" s="81" t="s">
        <v>73</v>
      </c>
      <c r="G11" s="81" t="s">
        <v>73</v>
      </c>
      <c r="H11" s="81" t="s">
        <v>73</v>
      </c>
    </row>
    <row r="12" spans="1:8" x14ac:dyDescent="0.15">
      <c r="A12" s="80" t="s">
        <v>248</v>
      </c>
      <c r="B12" s="81" t="s">
        <v>73</v>
      </c>
      <c r="C12" s="81" t="s">
        <v>73</v>
      </c>
      <c r="D12" s="81" t="s">
        <v>73</v>
      </c>
      <c r="E12" s="81" t="s">
        <v>73</v>
      </c>
      <c r="F12" s="81" t="s">
        <v>73</v>
      </c>
      <c r="G12" s="81" t="s">
        <v>73</v>
      </c>
      <c r="H12" s="81" t="s">
        <v>73</v>
      </c>
    </row>
    <row r="13" spans="1:8" x14ac:dyDescent="0.15">
      <c r="A13" s="80" t="s">
        <v>249</v>
      </c>
      <c r="B13" s="81" t="s">
        <v>73</v>
      </c>
      <c r="C13" s="81" t="s">
        <v>73</v>
      </c>
      <c r="D13" s="81" t="s">
        <v>73</v>
      </c>
      <c r="E13" s="81" t="s">
        <v>73</v>
      </c>
      <c r="F13" s="81" t="s">
        <v>73</v>
      </c>
      <c r="G13" s="81" t="s">
        <v>73</v>
      </c>
      <c r="H13" s="81" t="s">
        <v>73</v>
      </c>
    </row>
    <row r="14" spans="1:8" x14ac:dyDescent="0.15">
      <c r="A14" s="80" t="s">
        <v>92</v>
      </c>
      <c r="B14" s="81">
        <v>1227103350</v>
      </c>
      <c r="C14" s="81">
        <v>235489980</v>
      </c>
      <c r="D14" s="81" t="s">
        <v>73</v>
      </c>
      <c r="E14" s="81">
        <v>1462593330</v>
      </c>
      <c r="F14" s="81">
        <v>1107005256</v>
      </c>
      <c r="G14" s="81">
        <v>163813179</v>
      </c>
      <c r="H14" s="81">
        <v>355588074</v>
      </c>
    </row>
    <row r="15" spans="1:8" x14ac:dyDescent="0.15">
      <c r="A15" s="80" t="s">
        <v>250</v>
      </c>
      <c r="B15" s="81">
        <v>2149074078</v>
      </c>
      <c r="C15" s="81">
        <v>297036000</v>
      </c>
      <c r="D15" s="81">
        <v>2081358238</v>
      </c>
      <c r="E15" s="81">
        <v>364751840</v>
      </c>
      <c r="F15" s="81" t="s">
        <v>73</v>
      </c>
      <c r="G15" s="81" t="s">
        <v>73</v>
      </c>
      <c r="H15" s="81">
        <v>364751840</v>
      </c>
    </row>
    <row r="16" spans="1:8" x14ac:dyDescent="0.15">
      <c r="A16" s="80" t="s">
        <v>251</v>
      </c>
      <c r="B16" s="81">
        <v>206316274768</v>
      </c>
      <c r="C16" s="81">
        <v>3935386555</v>
      </c>
      <c r="D16" s="81">
        <v>521248417</v>
      </c>
      <c r="E16" s="81">
        <v>209730412906</v>
      </c>
      <c r="F16" s="81">
        <v>99449936403</v>
      </c>
      <c r="G16" s="81">
        <v>3980117256</v>
      </c>
      <c r="H16" s="81">
        <v>110280476503</v>
      </c>
    </row>
    <row r="17" spans="1:8" x14ac:dyDescent="0.15">
      <c r="A17" s="80" t="s">
        <v>243</v>
      </c>
      <c r="B17" s="81">
        <v>17399675732</v>
      </c>
      <c r="C17" s="81">
        <v>1314713541</v>
      </c>
      <c r="D17" s="81">
        <v>200833853</v>
      </c>
      <c r="E17" s="81">
        <v>18513555420</v>
      </c>
      <c r="F17" s="81" t="s">
        <v>73</v>
      </c>
      <c r="G17" s="81" t="s">
        <v>73</v>
      </c>
      <c r="H17" s="81">
        <v>18513555420</v>
      </c>
    </row>
    <row r="18" spans="1:8" x14ac:dyDescent="0.15">
      <c r="A18" s="80" t="s">
        <v>245</v>
      </c>
      <c r="B18" s="81">
        <v>531359040</v>
      </c>
      <c r="C18" s="81">
        <v>97019000</v>
      </c>
      <c r="D18" s="81">
        <v>127210000</v>
      </c>
      <c r="E18" s="81">
        <v>501168040</v>
      </c>
      <c r="F18" s="81">
        <v>349943333</v>
      </c>
      <c r="G18" s="81">
        <v>9068745</v>
      </c>
      <c r="H18" s="81">
        <v>151224707</v>
      </c>
    </row>
    <row r="19" spans="1:8" x14ac:dyDescent="0.15">
      <c r="A19" s="80" t="s">
        <v>246</v>
      </c>
      <c r="B19" s="81">
        <v>187871790709</v>
      </c>
      <c r="C19" s="81">
        <v>2328746668</v>
      </c>
      <c r="D19" s="81">
        <v>1</v>
      </c>
      <c r="E19" s="81">
        <v>190200537376</v>
      </c>
      <c r="F19" s="81">
        <v>99099993070</v>
      </c>
      <c r="G19" s="81">
        <v>3971048511</v>
      </c>
      <c r="H19" s="81">
        <v>91100544306</v>
      </c>
    </row>
    <row r="20" spans="1:8" x14ac:dyDescent="0.15">
      <c r="A20" s="80" t="s">
        <v>92</v>
      </c>
      <c r="B20" s="81" t="s">
        <v>73</v>
      </c>
      <c r="C20" s="81" t="s">
        <v>73</v>
      </c>
      <c r="D20" s="81" t="s">
        <v>73</v>
      </c>
      <c r="E20" s="81" t="s">
        <v>73</v>
      </c>
      <c r="F20" s="81" t="s">
        <v>73</v>
      </c>
      <c r="G20" s="81" t="s">
        <v>73</v>
      </c>
      <c r="H20" s="81" t="s">
        <v>73</v>
      </c>
    </row>
    <row r="21" spans="1:8" x14ac:dyDescent="0.15">
      <c r="A21" s="80" t="s">
        <v>250</v>
      </c>
      <c r="B21" s="81">
        <v>513449287</v>
      </c>
      <c r="C21" s="81">
        <v>194907346</v>
      </c>
      <c r="D21" s="81">
        <v>193204563</v>
      </c>
      <c r="E21" s="81">
        <v>515152070</v>
      </c>
      <c r="F21" s="81" t="s">
        <v>73</v>
      </c>
      <c r="G21" s="81" t="s">
        <v>73</v>
      </c>
      <c r="H21" s="81">
        <v>515152070</v>
      </c>
    </row>
    <row r="22" spans="1:8" x14ac:dyDescent="0.15">
      <c r="A22" s="80" t="s">
        <v>252</v>
      </c>
      <c r="B22" s="81">
        <v>4006872773</v>
      </c>
      <c r="C22" s="81">
        <v>190743494</v>
      </c>
      <c r="D22" s="81" t="s">
        <v>73</v>
      </c>
      <c r="E22" s="81">
        <v>4197616267</v>
      </c>
      <c r="F22" s="81">
        <v>3197637269</v>
      </c>
      <c r="G22" s="81">
        <v>190304960</v>
      </c>
      <c r="H22" s="81">
        <v>999978998</v>
      </c>
    </row>
    <row r="23" spans="1:8" x14ac:dyDescent="0.15">
      <c r="A23" s="80" t="s">
        <v>9</v>
      </c>
      <c r="B23" s="81">
        <v>295436484784</v>
      </c>
      <c r="C23" s="81">
        <v>10835076737</v>
      </c>
      <c r="D23" s="81">
        <v>3552922213</v>
      </c>
      <c r="E23" s="81">
        <v>302718639308</v>
      </c>
      <c r="F23" s="81">
        <v>139549830799</v>
      </c>
      <c r="G23" s="81">
        <v>5779701532</v>
      </c>
      <c r="H23" s="81">
        <v>163168808509</v>
      </c>
    </row>
  </sheetData>
  <mergeCells count="1">
    <mergeCell ref="A1:H1"/>
  </mergeCells>
  <phoneticPr fontId="3"/>
  <pageMargins left="0.39370078740157483" right="0.39370078740157483" top="0.78740157480314965" bottom="0.39370078740157483" header="0.19685039370078741" footer="0.19685039370078741"/>
  <pageSetup paperSize="9" scale="90" fitToHeight="0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/>
  </sheetViews>
  <sheetFormatPr defaultColWidth="8.875" defaultRowHeight="11.25" x14ac:dyDescent="0.15"/>
  <cols>
    <col min="1" max="1" width="26.75" style="4" bestFit="1" customWidth="1"/>
    <col min="2" max="7" width="19.875" style="4" customWidth="1"/>
    <col min="8" max="16384" width="8.875" style="4"/>
  </cols>
  <sheetData>
    <row r="1" spans="1:7" ht="21" x14ac:dyDescent="0.2">
      <c r="A1" s="3" t="s">
        <v>15</v>
      </c>
    </row>
    <row r="2" spans="1:7" ht="13.5" x14ac:dyDescent="0.15">
      <c r="A2" s="6" t="s">
        <v>1</v>
      </c>
    </row>
    <row r="3" spans="1:7" ht="13.5" x14ac:dyDescent="0.15">
      <c r="A3" s="6" t="s">
        <v>14</v>
      </c>
    </row>
    <row r="4" spans="1:7" ht="13.5" x14ac:dyDescent="0.15">
      <c r="A4" s="6" t="s">
        <v>16</v>
      </c>
      <c r="G4" s="5" t="s">
        <v>13</v>
      </c>
    </row>
    <row r="5" spans="1:7" ht="22.5" customHeight="1" x14ac:dyDescent="0.15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8</v>
      </c>
      <c r="F5" s="17" t="s">
        <v>21</v>
      </c>
      <c r="G5" s="17" t="s">
        <v>22</v>
      </c>
    </row>
    <row r="6" spans="1:7" ht="18" customHeight="1" x14ac:dyDescent="0.15">
      <c r="A6" s="18" t="s">
        <v>23</v>
      </c>
      <c r="B6" s="13">
        <v>2355329097</v>
      </c>
      <c r="C6" s="13"/>
      <c r="D6" s="13"/>
      <c r="E6" s="13"/>
      <c r="F6" s="13">
        <f>SUM(B6:E6)</f>
        <v>2355329097</v>
      </c>
      <c r="G6" s="13"/>
    </row>
    <row r="7" spans="1:7" ht="18" customHeight="1" x14ac:dyDescent="0.15">
      <c r="A7" s="18" t="s">
        <v>24</v>
      </c>
      <c r="B7" s="13">
        <v>624102094</v>
      </c>
      <c r="C7" s="13"/>
      <c r="D7" s="13"/>
      <c r="E7" s="13"/>
      <c r="F7" s="13">
        <f t="shared" ref="F7:F18" si="0">SUM(B7:E7)</f>
        <v>624102094</v>
      </c>
      <c r="G7" s="13"/>
    </row>
    <row r="8" spans="1:7" ht="18" customHeight="1" x14ac:dyDescent="0.15">
      <c r="A8" s="18" t="s">
        <v>25</v>
      </c>
      <c r="B8" s="13">
        <v>502775088</v>
      </c>
      <c r="C8" s="13"/>
      <c r="D8" s="13"/>
      <c r="E8" s="13"/>
      <c r="F8" s="13">
        <f t="shared" si="0"/>
        <v>502775088</v>
      </c>
      <c r="G8" s="13"/>
    </row>
    <row r="9" spans="1:7" ht="18" customHeight="1" x14ac:dyDescent="0.15">
      <c r="A9" s="18" t="s">
        <v>26</v>
      </c>
      <c r="B9" s="13">
        <v>257292579</v>
      </c>
      <c r="C9" s="13"/>
      <c r="D9" s="13"/>
      <c r="E9" s="13"/>
      <c r="F9" s="13">
        <f t="shared" si="0"/>
        <v>257292579</v>
      </c>
      <c r="G9" s="13"/>
    </row>
    <row r="10" spans="1:7" ht="18" customHeight="1" x14ac:dyDescent="0.15">
      <c r="A10" s="18" t="s">
        <v>27</v>
      </c>
      <c r="B10" s="13">
        <v>67581863</v>
      </c>
      <c r="C10" s="13"/>
      <c r="D10" s="13"/>
      <c r="E10" s="13"/>
      <c r="F10" s="13">
        <f t="shared" si="0"/>
        <v>67581863</v>
      </c>
      <c r="G10" s="13"/>
    </row>
    <row r="11" spans="1:7" ht="18" customHeight="1" x14ac:dyDescent="0.15">
      <c r="A11" s="18" t="s">
        <v>28</v>
      </c>
      <c r="B11" s="13">
        <v>41845943</v>
      </c>
      <c r="C11" s="13"/>
      <c r="D11" s="13"/>
      <c r="E11" s="13"/>
      <c r="F11" s="13">
        <f t="shared" si="0"/>
        <v>41845943</v>
      </c>
      <c r="G11" s="13"/>
    </row>
    <row r="12" spans="1:7" ht="18" customHeight="1" x14ac:dyDescent="0.15">
      <c r="A12" s="18" t="s">
        <v>29</v>
      </c>
      <c r="B12" s="13">
        <v>20586392</v>
      </c>
      <c r="C12" s="13"/>
      <c r="D12" s="13"/>
      <c r="E12" s="13"/>
      <c r="F12" s="13">
        <f t="shared" si="0"/>
        <v>20586392</v>
      </c>
      <c r="G12" s="13"/>
    </row>
    <row r="13" spans="1:7" ht="18" customHeight="1" x14ac:dyDescent="0.15">
      <c r="A13" s="18" t="s">
        <v>30</v>
      </c>
      <c r="B13" s="13">
        <v>1289621854</v>
      </c>
      <c r="C13" s="13"/>
      <c r="D13" s="13"/>
      <c r="E13" s="13"/>
      <c r="F13" s="13">
        <f t="shared" si="0"/>
        <v>1289621854</v>
      </c>
      <c r="G13" s="13"/>
    </row>
    <row r="14" spans="1:7" ht="18" customHeight="1" x14ac:dyDescent="0.15">
      <c r="A14" s="18" t="s">
        <v>31</v>
      </c>
      <c r="B14" s="13">
        <f>344125928+73900000</f>
        <v>418025928</v>
      </c>
      <c r="C14" s="13"/>
      <c r="D14" s="13"/>
      <c r="E14" s="13"/>
      <c r="F14" s="13">
        <f t="shared" si="0"/>
        <v>418025928</v>
      </c>
      <c r="G14" s="13"/>
    </row>
    <row r="15" spans="1:7" ht="18" customHeight="1" x14ac:dyDescent="0.15">
      <c r="A15" s="18" t="s">
        <v>32</v>
      </c>
      <c r="B15" s="13">
        <v>198352682</v>
      </c>
      <c r="C15" s="13"/>
      <c r="D15" s="13"/>
      <c r="E15" s="13"/>
      <c r="F15" s="13">
        <f t="shared" si="0"/>
        <v>198352682</v>
      </c>
      <c r="G15" s="13"/>
    </row>
    <row r="16" spans="1:7" ht="18" customHeight="1" x14ac:dyDescent="0.15">
      <c r="A16" s="18" t="s">
        <v>33</v>
      </c>
      <c r="B16" s="13">
        <v>98160190</v>
      </c>
      <c r="C16" s="13"/>
      <c r="D16" s="13"/>
      <c r="E16" s="13"/>
      <c r="F16" s="13">
        <f t="shared" si="0"/>
        <v>98160190</v>
      </c>
      <c r="G16" s="13"/>
    </row>
    <row r="17" spans="1:7" ht="18" customHeight="1" x14ac:dyDescent="0.15">
      <c r="A17" s="18" t="s">
        <v>34</v>
      </c>
      <c r="B17" s="13">
        <f>517412617+177090557</f>
        <v>694503174</v>
      </c>
      <c r="C17" s="13"/>
      <c r="D17" s="13"/>
      <c r="E17" s="13"/>
      <c r="F17" s="13">
        <f t="shared" ref="F17" si="1">SUM(B17:E17)</f>
        <v>694503174</v>
      </c>
      <c r="G17" s="13"/>
    </row>
    <row r="18" spans="1:7" ht="18" customHeight="1" x14ac:dyDescent="0.15">
      <c r="A18" s="18" t="s">
        <v>35</v>
      </c>
      <c r="B18" s="13">
        <v>56207359</v>
      </c>
      <c r="C18" s="13"/>
      <c r="D18" s="13"/>
      <c r="E18" s="13"/>
      <c r="F18" s="13">
        <f t="shared" si="0"/>
        <v>56207359</v>
      </c>
      <c r="G18" s="13"/>
    </row>
    <row r="19" spans="1:7" ht="18" customHeight="1" x14ac:dyDescent="0.15">
      <c r="A19" s="18"/>
      <c r="B19" s="13"/>
      <c r="C19" s="13"/>
      <c r="D19" s="13"/>
      <c r="E19" s="13"/>
      <c r="F19" s="13"/>
      <c r="G19" s="13"/>
    </row>
    <row r="20" spans="1:7" ht="18" customHeight="1" x14ac:dyDescent="0.15">
      <c r="A20" s="1" t="s">
        <v>9</v>
      </c>
      <c r="B20" s="13">
        <f>SUM(B6:B19)</f>
        <v>6624384243</v>
      </c>
      <c r="C20" s="13">
        <f t="shared" ref="C20:F20" si="2">SUM(C6:C19)</f>
        <v>0</v>
      </c>
      <c r="D20" s="13">
        <f t="shared" si="2"/>
        <v>0</v>
      </c>
      <c r="E20" s="13">
        <f t="shared" si="2"/>
        <v>0</v>
      </c>
      <c r="F20" s="13">
        <f t="shared" si="2"/>
        <v>6624384243</v>
      </c>
      <c r="G20" s="13"/>
    </row>
  </sheetData>
  <phoneticPr fontId="3"/>
  <pageMargins left="0.39370078740157483" right="0.39370078740157483" top="0.78740157480314965" bottom="0.39370078740157483" header="0.19685039370078741" footer="0.19685039370078741"/>
  <pageSetup paperSize="9" scale="97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E25" sqref="E25"/>
    </sheetView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16384" width="8.875" style="4"/>
  </cols>
  <sheetData>
    <row r="1" spans="1:5" ht="21" x14ac:dyDescent="0.2">
      <c r="A1" s="3" t="s">
        <v>36</v>
      </c>
    </row>
    <row r="2" spans="1:5" ht="13.5" x14ac:dyDescent="0.15">
      <c r="A2" s="6" t="s">
        <v>1</v>
      </c>
    </row>
    <row r="3" spans="1:5" ht="13.5" x14ac:dyDescent="0.15">
      <c r="A3" s="6" t="s">
        <v>14</v>
      </c>
    </row>
    <row r="4" spans="1:5" ht="13.5" x14ac:dyDescent="0.15">
      <c r="E4" s="5" t="s">
        <v>13</v>
      </c>
    </row>
    <row r="5" spans="1:5" ht="22.5" customHeight="1" x14ac:dyDescent="0.15">
      <c r="A5" s="15" t="s">
        <v>37</v>
      </c>
      <c r="B5" s="15" t="s">
        <v>2</v>
      </c>
      <c r="C5" s="27" t="s">
        <v>38</v>
      </c>
      <c r="D5" s="27"/>
      <c r="E5" s="15" t="s">
        <v>39</v>
      </c>
    </row>
    <row r="6" spans="1:5" ht="18" customHeight="1" x14ac:dyDescent="0.15">
      <c r="A6" s="28" t="s">
        <v>40</v>
      </c>
      <c r="B6" s="28" t="s">
        <v>41</v>
      </c>
      <c r="C6" s="30" t="s">
        <v>42</v>
      </c>
      <c r="D6" s="29"/>
      <c r="E6" s="21">
        <f>15497456895-547350036+557577408</f>
        <v>15507684267</v>
      </c>
    </row>
    <row r="7" spans="1:5" ht="18" customHeight="1" x14ac:dyDescent="0.15">
      <c r="A7" s="28"/>
      <c r="B7" s="28"/>
      <c r="C7" s="30" t="s">
        <v>43</v>
      </c>
      <c r="D7" s="29"/>
      <c r="E7" s="13">
        <v>392855039</v>
      </c>
    </row>
    <row r="8" spans="1:5" ht="18" customHeight="1" x14ac:dyDescent="0.15">
      <c r="A8" s="28"/>
      <c r="B8" s="28"/>
      <c r="C8" s="30" t="s">
        <v>44</v>
      </c>
      <c r="D8" s="29"/>
      <c r="E8" s="13">
        <v>11513000</v>
      </c>
    </row>
    <row r="9" spans="1:5" ht="18" customHeight="1" x14ac:dyDescent="0.15">
      <c r="A9" s="28"/>
      <c r="B9" s="28"/>
      <c r="C9" s="30" t="s">
        <v>45</v>
      </c>
      <c r="D9" s="29"/>
      <c r="E9" s="13">
        <v>53580000</v>
      </c>
    </row>
    <row r="10" spans="1:5" ht="18" customHeight="1" x14ac:dyDescent="0.15">
      <c r="A10" s="28"/>
      <c r="B10" s="28"/>
      <c r="C10" s="30" t="s">
        <v>46</v>
      </c>
      <c r="D10" s="29"/>
      <c r="E10" s="13">
        <v>36163000</v>
      </c>
    </row>
    <row r="11" spans="1:5" ht="18" customHeight="1" x14ac:dyDescent="0.15">
      <c r="A11" s="28"/>
      <c r="B11" s="28"/>
      <c r="C11" s="30" t="s">
        <v>47</v>
      </c>
      <c r="D11" s="29"/>
      <c r="E11" s="13">
        <v>1550205000</v>
      </c>
    </row>
    <row r="12" spans="1:5" ht="18" customHeight="1" x14ac:dyDescent="0.15">
      <c r="A12" s="28"/>
      <c r="B12" s="28"/>
      <c r="C12" s="30" t="s">
        <v>48</v>
      </c>
      <c r="D12" s="29"/>
      <c r="E12" s="13">
        <v>36443125</v>
      </c>
    </row>
    <row r="13" spans="1:5" ht="18" customHeight="1" x14ac:dyDescent="0.15">
      <c r="A13" s="28"/>
      <c r="B13" s="28"/>
      <c r="C13" s="30" t="s">
        <v>49</v>
      </c>
      <c r="D13" s="29"/>
      <c r="E13" s="13">
        <v>76886379</v>
      </c>
    </row>
    <row r="14" spans="1:5" ht="18" customHeight="1" x14ac:dyDescent="0.15">
      <c r="A14" s="28"/>
      <c r="B14" s="28"/>
      <c r="C14" s="30" t="s">
        <v>50</v>
      </c>
      <c r="D14" s="29"/>
      <c r="E14" s="13">
        <v>22024000</v>
      </c>
    </row>
    <row r="15" spans="1:5" ht="18" customHeight="1" x14ac:dyDescent="0.15">
      <c r="A15" s="28"/>
      <c r="B15" s="28"/>
      <c r="C15" s="30" t="s">
        <v>51</v>
      </c>
      <c r="D15" s="29"/>
      <c r="E15" s="13">
        <v>305643000</v>
      </c>
    </row>
    <row r="16" spans="1:5" ht="18" customHeight="1" x14ac:dyDescent="0.15">
      <c r="A16" s="28"/>
      <c r="B16" s="28"/>
      <c r="C16" s="30" t="s">
        <v>52</v>
      </c>
      <c r="D16" s="29"/>
      <c r="E16" s="13">
        <v>2425945000</v>
      </c>
    </row>
    <row r="17" spans="1:5" ht="18" customHeight="1" x14ac:dyDescent="0.15">
      <c r="A17" s="28"/>
      <c r="B17" s="28"/>
      <c r="C17" s="30" t="s">
        <v>53</v>
      </c>
      <c r="D17" s="29"/>
      <c r="E17" s="13">
        <v>17130000</v>
      </c>
    </row>
    <row r="18" spans="1:5" ht="18" customHeight="1" x14ac:dyDescent="0.15">
      <c r="A18" s="28"/>
      <c r="B18" s="28"/>
      <c r="C18" s="30" t="s">
        <v>54</v>
      </c>
      <c r="D18" s="29"/>
      <c r="E18" s="13">
        <v>377552364</v>
      </c>
    </row>
    <row r="19" spans="1:5" ht="18" customHeight="1" x14ac:dyDescent="0.15">
      <c r="A19" s="28"/>
      <c r="B19" s="28"/>
      <c r="C19" s="30" t="s">
        <v>55</v>
      </c>
      <c r="D19" s="29"/>
      <c r="E19" s="13">
        <v>216310608</v>
      </c>
    </row>
    <row r="20" spans="1:5" ht="18" customHeight="1" x14ac:dyDescent="0.15">
      <c r="A20" s="28"/>
      <c r="B20" s="28"/>
      <c r="C20" s="30" t="s">
        <v>56</v>
      </c>
      <c r="D20" s="29"/>
      <c r="E20" s="13">
        <v>91228690</v>
      </c>
    </row>
    <row r="21" spans="1:5" ht="18" customHeight="1" x14ac:dyDescent="0.15">
      <c r="A21" s="28"/>
      <c r="B21" s="28"/>
      <c r="C21" s="30"/>
      <c r="D21" s="29"/>
      <c r="E21" s="13"/>
    </row>
    <row r="22" spans="1:5" ht="18" customHeight="1" x14ac:dyDescent="0.15">
      <c r="A22" s="28"/>
      <c r="B22" s="28"/>
      <c r="C22" s="28" t="s">
        <v>57</v>
      </c>
      <c r="D22" s="29"/>
      <c r="E22" s="13">
        <f>SUM(E6:E21)</f>
        <v>21121163472</v>
      </c>
    </row>
    <row r="23" spans="1:5" ht="18" customHeight="1" x14ac:dyDescent="0.15">
      <c r="A23" s="28"/>
      <c r="B23" s="28" t="s">
        <v>58</v>
      </c>
      <c r="C23" s="31" t="s">
        <v>59</v>
      </c>
      <c r="D23" s="18" t="s">
        <v>60</v>
      </c>
      <c r="E23" s="13">
        <v>768670000</v>
      </c>
    </row>
    <row r="24" spans="1:5" ht="18" customHeight="1" x14ac:dyDescent="0.15">
      <c r="A24" s="28"/>
      <c r="B24" s="28"/>
      <c r="C24" s="28"/>
      <c r="D24" s="18" t="s">
        <v>61</v>
      </c>
      <c r="E24" s="13">
        <v>96069000</v>
      </c>
    </row>
    <row r="25" spans="1:5" ht="18" customHeight="1" x14ac:dyDescent="0.15">
      <c r="A25" s="28"/>
      <c r="B25" s="28"/>
      <c r="C25" s="28"/>
      <c r="D25" s="18"/>
      <c r="E25" s="13"/>
    </row>
    <row r="26" spans="1:5" ht="18" customHeight="1" x14ac:dyDescent="0.15">
      <c r="A26" s="28"/>
      <c r="B26" s="28"/>
      <c r="C26" s="28"/>
      <c r="D26" s="18"/>
      <c r="E26" s="13"/>
    </row>
    <row r="27" spans="1:5" ht="18" customHeight="1" x14ac:dyDescent="0.15">
      <c r="A27" s="28"/>
      <c r="B27" s="28"/>
      <c r="C27" s="28"/>
      <c r="D27" s="1" t="s">
        <v>62</v>
      </c>
      <c r="E27" s="13">
        <f>SUM(E23:E26)</f>
        <v>864739000</v>
      </c>
    </row>
    <row r="28" spans="1:5" ht="18" customHeight="1" x14ac:dyDescent="0.15">
      <c r="A28" s="28"/>
      <c r="B28" s="28"/>
      <c r="C28" s="31" t="s">
        <v>63</v>
      </c>
      <c r="D28" s="18" t="s">
        <v>60</v>
      </c>
      <c r="E28" s="13">
        <f>4937241880-E23</f>
        <v>4168571880</v>
      </c>
    </row>
    <row r="29" spans="1:5" ht="18" customHeight="1" x14ac:dyDescent="0.15">
      <c r="A29" s="28"/>
      <c r="B29" s="28"/>
      <c r="C29" s="28"/>
      <c r="D29" s="18" t="s">
        <v>61</v>
      </c>
      <c r="E29" s="13">
        <f>2255096377-E24</f>
        <v>2159027377</v>
      </c>
    </row>
    <row r="30" spans="1:5" ht="18" customHeight="1" x14ac:dyDescent="0.15">
      <c r="A30" s="28"/>
      <c r="B30" s="28"/>
      <c r="C30" s="28"/>
      <c r="D30" s="18"/>
      <c r="E30" s="13"/>
    </row>
    <row r="31" spans="1:5" ht="18" customHeight="1" x14ac:dyDescent="0.15">
      <c r="A31" s="28"/>
      <c r="B31" s="28"/>
      <c r="C31" s="28"/>
      <c r="D31" s="18"/>
      <c r="E31" s="13"/>
    </row>
    <row r="32" spans="1:5" ht="18" customHeight="1" x14ac:dyDescent="0.15">
      <c r="A32" s="28"/>
      <c r="B32" s="28"/>
      <c r="C32" s="28"/>
      <c r="D32" s="1" t="s">
        <v>62</v>
      </c>
      <c r="E32" s="13">
        <f>SUM(E28:E31)</f>
        <v>6327599257</v>
      </c>
    </row>
    <row r="33" spans="1:5" ht="18" customHeight="1" x14ac:dyDescent="0.15">
      <c r="A33" s="29"/>
      <c r="B33" s="29"/>
      <c r="C33" s="28" t="s">
        <v>57</v>
      </c>
      <c r="D33" s="29"/>
      <c r="E33" s="13">
        <f>E27+E32</f>
        <v>7192338257</v>
      </c>
    </row>
    <row r="34" spans="1:5" ht="18" customHeight="1" x14ac:dyDescent="0.15">
      <c r="A34" s="29"/>
      <c r="B34" s="28" t="s">
        <v>9</v>
      </c>
      <c r="C34" s="29"/>
      <c r="D34" s="29"/>
      <c r="E34" s="13">
        <f>E22+E33</f>
        <v>28313501729</v>
      </c>
    </row>
  </sheetData>
  <mergeCells count="25">
    <mergeCell ref="C18:D18"/>
    <mergeCell ref="C5:D5"/>
    <mergeCell ref="A6:A34"/>
    <mergeCell ref="B6:B22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34:D34"/>
    <mergeCell ref="C19:D19"/>
    <mergeCell ref="C20:D20"/>
    <mergeCell ref="C21:D21"/>
    <mergeCell ref="C22:D22"/>
    <mergeCell ref="B23:B33"/>
    <mergeCell ref="C23:C27"/>
    <mergeCell ref="C28:C32"/>
    <mergeCell ref="C33:D33"/>
  </mergeCells>
  <phoneticPr fontId="3"/>
  <pageMargins left="0.39370078740157483" right="0.39370078740157483" top="0.78740157480314965" bottom="0.39370078740157483" header="0.19685039370078741" footer="0.19685039370078741"/>
  <pageSetup paperSize="9" scale="92" orientation="landscape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C11" sqref="C11"/>
    </sheetView>
  </sheetViews>
  <sheetFormatPr defaultColWidth="8.875" defaultRowHeight="20.25" customHeight="1" x14ac:dyDescent="0.15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 x14ac:dyDescent="0.15">
      <c r="A1" s="32" t="s">
        <v>64</v>
      </c>
      <c r="B1" s="33"/>
      <c r="C1" s="33"/>
      <c r="D1" s="33"/>
      <c r="E1" s="33"/>
      <c r="F1" s="33"/>
    </row>
    <row r="2" spans="1:6" ht="20.25" customHeight="1" x14ac:dyDescent="0.15">
      <c r="A2" s="22" t="s">
        <v>65</v>
      </c>
      <c r="B2" s="22"/>
      <c r="C2" s="22"/>
      <c r="D2" s="22"/>
      <c r="E2" s="22"/>
      <c r="F2" s="23" t="s">
        <v>14</v>
      </c>
    </row>
    <row r="3" spans="1:6" ht="20.25" customHeight="1" x14ac:dyDescent="0.15">
      <c r="A3" s="22" t="s">
        <v>66</v>
      </c>
      <c r="B3" s="22"/>
      <c r="C3" s="22"/>
      <c r="D3" s="22"/>
      <c r="E3" s="22"/>
      <c r="F3" s="23" t="s">
        <v>67</v>
      </c>
    </row>
    <row r="4" spans="1:6" ht="20.25" customHeight="1" x14ac:dyDescent="0.15">
      <c r="A4" s="34" t="s">
        <v>2</v>
      </c>
      <c r="B4" s="36" t="s">
        <v>39</v>
      </c>
      <c r="C4" s="36" t="s">
        <v>68</v>
      </c>
      <c r="D4" s="36"/>
      <c r="E4" s="36"/>
      <c r="F4" s="36"/>
    </row>
    <row r="5" spans="1:6" ht="20.25" customHeight="1" x14ac:dyDescent="0.15">
      <c r="A5" s="34"/>
      <c r="B5" s="36"/>
      <c r="C5" s="36" t="s">
        <v>58</v>
      </c>
      <c r="D5" s="36" t="s">
        <v>69</v>
      </c>
      <c r="E5" s="36" t="s">
        <v>41</v>
      </c>
      <c r="F5" s="36" t="s">
        <v>8</v>
      </c>
    </row>
    <row r="6" spans="1:6" ht="20.25" customHeight="1" thickBot="1" x14ac:dyDescent="0.2">
      <c r="A6" s="35"/>
      <c r="B6" s="37"/>
      <c r="C6" s="37"/>
      <c r="D6" s="37"/>
      <c r="E6" s="37"/>
      <c r="F6" s="37"/>
    </row>
    <row r="7" spans="1:6" ht="20.25" customHeight="1" thickTop="1" x14ac:dyDescent="0.15">
      <c r="A7" s="24" t="s">
        <v>70</v>
      </c>
      <c r="B7" s="25">
        <v>31422791989</v>
      </c>
      <c r="C7" s="25">
        <v>6327599257</v>
      </c>
      <c r="D7" s="25">
        <v>2363255000</v>
      </c>
      <c r="E7" s="25">
        <v>16643135820</v>
      </c>
      <c r="F7" s="25">
        <v>6088801912</v>
      </c>
    </row>
    <row r="8" spans="1:6" ht="20.25" customHeight="1" x14ac:dyDescent="0.15">
      <c r="A8" s="24" t="s">
        <v>71</v>
      </c>
      <c r="B8" s="25">
        <v>5109453298</v>
      </c>
      <c r="C8" s="25">
        <v>864739000</v>
      </c>
      <c r="D8" s="25">
        <v>2653745000</v>
      </c>
      <c r="E8" s="25">
        <v>901887318</v>
      </c>
      <c r="F8" s="25">
        <v>689081980</v>
      </c>
    </row>
    <row r="9" spans="1:6" ht="20.25" customHeight="1" x14ac:dyDescent="0.15">
      <c r="A9" s="24" t="s">
        <v>72</v>
      </c>
      <c r="B9" s="25">
        <v>1612491866</v>
      </c>
      <c r="C9" s="25" t="s">
        <v>73</v>
      </c>
      <c r="D9" s="25" t="s">
        <v>73</v>
      </c>
      <c r="E9" s="25">
        <v>1071120553</v>
      </c>
      <c r="F9" s="25">
        <v>541371313</v>
      </c>
    </row>
    <row r="10" spans="1:6" ht="20.25" customHeight="1" x14ac:dyDescent="0.15">
      <c r="A10" s="24" t="s">
        <v>8</v>
      </c>
      <c r="B10" s="25" t="s">
        <v>73</v>
      </c>
      <c r="C10" s="25" t="s">
        <v>73</v>
      </c>
      <c r="D10" s="25" t="s">
        <v>73</v>
      </c>
      <c r="E10" s="25" t="s">
        <v>73</v>
      </c>
      <c r="F10" s="25" t="s">
        <v>73</v>
      </c>
    </row>
    <row r="11" spans="1:6" ht="20.25" customHeight="1" x14ac:dyDescent="0.15">
      <c r="A11" s="26" t="s">
        <v>9</v>
      </c>
      <c r="B11" s="25">
        <v>38144737153</v>
      </c>
      <c r="C11" s="25">
        <v>7192338257</v>
      </c>
      <c r="D11" s="25">
        <v>5017000000</v>
      </c>
      <c r="E11" s="25">
        <v>18616143691</v>
      </c>
      <c r="F11" s="25">
        <v>7319255205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16" sqref="G16"/>
    </sheetView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2" ht="21" x14ac:dyDescent="0.2">
      <c r="A1" s="3" t="s">
        <v>74</v>
      </c>
    </row>
    <row r="2" spans="1:12" ht="13.5" x14ac:dyDescent="0.15">
      <c r="A2" s="6" t="s">
        <v>75</v>
      </c>
    </row>
    <row r="3" spans="1:12" ht="13.5" x14ac:dyDescent="0.15">
      <c r="A3" s="6" t="s">
        <v>14</v>
      </c>
    </row>
    <row r="4" spans="1:12" ht="13.5" x14ac:dyDescent="0.15">
      <c r="K4" s="5" t="s">
        <v>76</v>
      </c>
    </row>
    <row r="5" spans="1:12" ht="22.5" customHeight="1" x14ac:dyDescent="0.15">
      <c r="A5" s="27" t="s">
        <v>17</v>
      </c>
      <c r="B5" s="38" t="s">
        <v>77</v>
      </c>
      <c r="C5" s="39"/>
      <c r="D5" s="27" t="s">
        <v>78</v>
      </c>
      <c r="E5" s="40" t="s">
        <v>79</v>
      </c>
      <c r="F5" s="27" t="s">
        <v>80</v>
      </c>
      <c r="G5" s="40" t="s">
        <v>81</v>
      </c>
      <c r="H5" s="38" t="s">
        <v>82</v>
      </c>
      <c r="I5" s="41"/>
      <c r="J5" s="42"/>
      <c r="K5" s="27" t="s">
        <v>8</v>
      </c>
    </row>
    <row r="6" spans="1:12" ht="22.5" customHeight="1" x14ac:dyDescent="0.15">
      <c r="A6" s="27"/>
      <c r="B6" s="27"/>
      <c r="C6" s="43" t="s">
        <v>83</v>
      </c>
      <c r="D6" s="27"/>
      <c r="E6" s="27"/>
      <c r="F6" s="27"/>
      <c r="G6" s="27"/>
      <c r="H6" s="27"/>
      <c r="I6" s="16" t="s">
        <v>84</v>
      </c>
      <c r="J6" s="16" t="s">
        <v>85</v>
      </c>
      <c r="K6" s="27"/>
    </row>
    <row r="7" spans="1:12" ht="18" customHeight="1" x14ac:dyDescent="0.15">
      <c r="A7" s="20" t="s">
        <v>86</v>
      </c>
      <c r="B7" s="13"/>
      <c r="C7" s="44"/>
      <c r="D7" s="13"/>
      <c r="E7" s="13"/>
      <c r="F7" s="13"/>
      <c r="G7" s="13"/>
      <c r="H7" s="13"/>
      <c r="I7" s="13"/>
      <c r="J7" s="13"/>
      <c r="K7" s="13"/>
    </row>
    <row r="8" spans="1:12" ht="18" customHeight="1" x14ac:dyDescent="0.15">
      <c r="A8" s="20" t="s">
        <v>87</v>
      </c>
      <c r="B8" s="13">
        <v>4454729</v>
      </c>
      <c r="C8" s="47">
        <v>312697</v>
      </c>
      <c r="D8" s="13">
        <v>1857017</v>
      </c>
      <c r="E8" s="13"/>
      <c r="F8" s="13"/>
      <c r="G8" s="13"/>
      <c r="H8" s="13"/>
      <c r="I8" s="13"/>
      <c r="J8" s="13"/>
      <c r="K8" s="13">
        <f>B8-D8-E8-F8-G8-H8</f>
        <v>2597712</v>
      </c>
      <c r="L8" s="45">
        <v>1</v>
      </c>
    </row>
    <row r="9" spans="1:12" ht="18" customHeight="1" x14ac:dyDescent="0.15">
      <c r="A9" s="20" t="s">
        <v>88</v>
      </c>
      <c r="B9" s="13">
        <v>30281</v>
      </c>
      <c r="C9" s="47">
        <v>10523</v>
      </c>
      <c r="D9" s="13">
        <v>26959</v>
      </c>
      <c r="E9" s="13"/>
      <c r="F9" s="13"/>
      <c r="G9" s="13"/>
      <c r="H9" s="13"/>
      <c r="I9" s="13"/>
      <c r="J9" s="13"/>
      <c r="K9" s="13">
        <f t="shared" ref="K9:K19" si="0">B9-D9-E9-F9-G9-H9</f>
        <v>3322</v>
      </c>
      <c r="L9" s="45">
        <v>3</v>
      </c>
    </row>
    <row r="10" spans="1:12" ht="18" customHeight="1" x14ac:dyDescent="0.15">
      <c r="A10" s="20" t="s">
        <v>89</v>
      </c>
      <c r="B10" s="13">
        <v>1921</v>
      </c>
      <c r="C10" s="47">
        <v>435</v>
      </c>
      <c r="D10" s="13">
        <v>1921</v>
      </c>
      <c r="E10" s="13"/>
      <c r="F10" s="13"/>
      <c r="G10" s="13"/>
      <c r="H10" s="13"/>
      <c r="I10" s="13"/>
      <c r="J10" s="13"/>
      <c r="K10" s="13">
        <f t="shared" si="0"/>
        <v>0</v>
      </c>
      <c r="L10" s="45">
        <v>4</v>
      </c>
    </row>
    <row r="11" spans="1:12" ht="18" customHeight="1" x14ac:dyDescent="0.15">
      <c r="A11" s="20" t="s">
        <v>90</v>
      </c>
      <c r="B11" s="13">
        <v>2471780</v>
      </c>
      <c r="C11" s="47">
        <v>160311</v>
      </c>
      <c r="D11" s="13">
        <v>1270191</v>
      </c>
      <c r="E11" s="13"/>
      <c r="F11" s="13"/>
      <c r="G11" s="13"/>
      <c r="H11" s="13"/>
      <c r="I11" s="13"/>
      <c r="J11" s="13"/>
      <c r="K11" s="13">
        <f t="shared" si="0"/>
        <v>1201589</v>
      </c>
      <c r="L11" s="45">
        <v>7</v>
      </c>
    </row>
    <row r="12" spans="1:12" ht="18" customHeight="1" x14ac:dyDescent="0.15">
      <c r="A12" s="20" t="s">
        <v>91</v>
      </c>
      <c r="B12" s="13">
        <v>10341238</v>
      </c>
      <c r="C12" s="47">
        <v>1476423</v>
      </c>
      <c r="D12" s="13">
        <v>101623</v>
      </c>
      <c r="E12" s="13"/>
      <c r="F12" s="13"/>
      <c r="G12" s="13"/>
      <c r="H12" s="13"/>
      <c r="I12" s="13"/>
      <c r="J12" s="13"/>
      <c r="K12" s="13">
        <f t="shared" si="0"/>
        <v>10239615</v>
      </c>
      <c r="L12" s="45">
        <v>8</v>
      </c>
    </row>
    <row r="13" spans="1:12" ht="18" customHeight="1" x14ac:dyDescent="0.15">
      <c r="A13" s="20" t="s">
        <v>92</v>
      </c>
      <c r="B13" s="13">
        <f>174292+69436</f>
        <v>243728</v>
      </c>
      <c r="C13" s="47">
        <v>65411</v>
      </c>
      <c r="D13" s="13">
        <v>0</v>
      </c>
      <c r="E13" s="13"/>
      <c r="F13" s="13"/>
      <c r="G13" s="13"/>
      <c r="H13" s="13"/>
      <c r="I13" s="13"/>
      <c r="J13" s="13"/>
      <c r="K13" s="13">
        <f t="shared" si="0"/>
        <v>243728</v>
      </c>
      <c r="L13" s="45" t="s">
        <v>93</v>
      </c>
    </row>
    <row r="14" spans="1:12" ht="18" customHeight="1" x14ac:dyDescent="0.15">
      <c r="A14" s="20" t="s">
        <v>94</v>
      </c>
      <c r="B14" s="13"/>
      <c r="C14" s="47"/>
      <c r="D14" s="13"/>
      <c r="E14" s="13"/>
      <c r="F14" s="13"/>
      <c r="G14" s="13"/>
      <c r="H14" s="13"/>
      <c r="I14" s="13"/>
      <c r="J14" s="13"/>
      <c r="K14" s="13">
        <f t="shared" si="0"/>
        <v>0</v>
      </c>
      <c r="L14" s="45"/>
    </row>
    <row r="15" spans="1:12" ht="18" customHeight="1" x14ac:dyDescent="0.15">
      <c r="A15" s="20" t="s">
        <v>95</v>
      </c>
      <c r="B15" s="13">
        <v>11394644</v>
      </c>
      <c r="C15" s="47">
        <v>795530</v>
      </c>
      <c r="D15" s="13">
        <v>8396824</v>
      </c>
      <c r="E15" s="13"/>
      <c r="F15" s="13"/>
      <c r="G15" s="13"/>
      <c r="H15" s="13"/>
      <c r="I15" s="13"/>
      <c r="J15" s="13"/>
      <c r="K15" s="13">
        <f t="shared" si="0"/>
        <v>2997820</v>
      </c>
      <c r="L15" s="45">
        <v>21</v>
      </c>
    </row>
    <row r="16" spans="1:12" ht="18" customHeight="1" x14ac:dyDescent="0.15">
      <c r="A16" s="20" t="s">
        <v>96</v>
      </c>
      <c r="B16" s="13">
        <v>16361</v>
      </c>
      <c r="C16" s="47">
        <v>3822</v>
      </c>
      <c r="D16" s="13">
        <v>16361</v>
      </c>
      <c r="E16" s="13"/>
      <c r="F16" s="13"/>
      <c r="G16" s="13"/>
      <c r="H16" s="13"/>
      <c r="I16" s="13"/>
      <c r="J16" s="13"/>
      <c r="K16" s="13">
        <f t="shared" si="0"/>
        <v>0</v>
      </c>
      <c r="L16" s="45">
        <v>23</v>
      </c>
    </row>
    <row r="17" spans="1:12" ht="18" customHeight="1" x14ac:dyDescent="0.15">
      <c r="A17" s="20" t="s">
        <v>97</v>
      </c>
      <c r="B17" s="13"/>
      <c r="C17" s="47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45"/>
    </row>
    <row r="18" spans="1:12" ht="18" customHeight="1" x14ac:dyDescent="0.15">
      <c r="A18" s="20" t="s">
        <v>92</v>
      </c>
      <c r="B18" s="13">
        <f>288569+123137</f>
        <v>411706</v>
      </c>
      <c r="C18" s="47">
        <v>63638</v>
      </c>
      <c r="D18" s="13">
        <f>28634+19615</f>
        <v>48249</v>
      </c>
      <c r="E18" s="13"/>
      <c r="F18" s="13"/>
      <c r="G18" s="13"/>
      <c r="H18" s="13"/>
      <c r="I18" s="13"/>
      <c r="J18" s="13"/>
      <c r="K18" s="13">
        <f t="shared" si="0"/>
        <v>363457</v>
      </c>
      <c r="L18" s="45" t="s">
        <v>98</v>
      </c>
    </row>
    <row r="19" spans="1:12" ht="18" customHeight="1" x14ac:dyDescent="0.15">
      <c r="A19" s="19" t="s">
        <v>99</v>
      </c>
      <c r="B19" s="13">
        <f>SUM(B8:B18)</f>
        <v>29366388</v>
      </c>
      <c r="C19" s="44">
        <f t="shared" ref="C19:J19" si="1">SUM(C8:C18)</f>
        <v>2888790</v>
      </c>
      <c r="D19" s="46">
        <f t="shared" si="1"/>
        <v>11719145</v>
      </c>
      <c r="E19" s="13">
        <f t="shared" si="1"/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  <c r="K19" s="13">
        <f t="shared" si="0"/>
        <v>17647243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78740157480314965" bottom="0.39370078740157483" header="0.19685039370078741" footer="0.19685039370078741"/>
  <pageSetup paperSize="9" scale="82" fitToHeight="0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1"/>
    </sheetView>
  </sheetViews>
  <sheetFormatPr defaultColWidth="8.875" defaultRowHeight="11.25" x14ac:dyDescent="0.15"/>
  <cols>
    <col min="1" max="1" width="22.875" style="49" customWidth="1"/>
    <col min="2" max="10" width="12.875" style="49" customWidth="1"/>
    <col min="11" max="11" width="13.25" style="49" customWidth="1"/>
    <col min="12" max="12" width="12.25" style="49" bestFit="1" customWidth="1"/>
    <col min="13" max="13" width="11.25" style="49" bestFit="1" customWidth="1"/>
    <col min="14" max="16384" width="8.875" style="49"/>
  </cols>
  <sheetData>
    <row r="1" spans="1:10" ht="21" x14ac:dyDescent="0.15">
      <c r="A1" s="48" t="s">
        <v>100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3.5" x14ac:dyDescent="0.15">
      <c r="A2" s="50" t="s">
        <v>101</v>
      </c>
      <c r="B2" s="50"/>
      <c r="C2" s="50"/>
      <c r="D2" s="50"/>
      <c r="E2" s="50"/>
      <c r="F2" s="50"/>
      <c r="G2" s="50"/>
      <c r="H2" s="50"/>
      <c r="I2" s="50"/>
      <c r="J2" s="51" t="s">
        <v>14</v>
      </c>
    </row>
    <row r="3" spans="1:10" ht="13.5" x14ac:dyDescent="0.15">
      <c r="A3" s="50" t="s">
        <v>102</v>
      </c>
      <c r="B3" s="50"/>
      <c r="C3" s="50"/>
      <c r="D3" s="50"/>
      <c r="E3" s="50"/>
      <c r="F3" s="50"/>
      <c r="G3" s="50"/>
      <c r="H3" s="50"/>
      <c r="I3" s="50"/>
      <c r="J3" s="51" t="s">
        <v>103</v>
      </c>
    </row>
    <row r="4" spans="1:10" ht="22.5" customHeight="1" x14ac:dyDescent="0.15">
      <c r="A4" s="52" t="s">
        <v>77</v>
      </c>
      <c r="B4" s="53" t="s">
        <v>104</v>
      </c>
      <c r="C4" s="54" t="s">
        <v>105</v>
      </c>
      <c r="D4" s="54" t="s">
        <v>106</v>
      </c>
      <c r="E4" s="54" t="s">
        <v>107</v>
      </c>
      <c r="F4" s="54" t="s">
        <v>108</v>
      </c>
      <c r="G4" s="54" t="s">
        <v>109</v>
      </c>
      <c r="H4" s="54" t="s">
        <v>110</v>
      </c>
      <c r="I4" s="54" t="s">
        <v>111</v>
      </c>
      <c r="J4" s="53" t="s">
        <v>112</v>
      </c>
    </row>
    <row r="5" spans="1:10" ht="18" customHeight="1" x14ac:dyDescent="0.15">
      <c r="A5" s="55">
        <f>SUM(B5:J5)</f>
        <v>29366388</v>
      </c>
      <c r="B5" s="56">
        <v>2888790</v>
      </c>
      <c r="C5" s="56">
        <v>2707312</v>
      </c>
      <c r="D5" s="56">
        <v>2638062</v>
      </c>
      <c r="E5" s="56">
        <v>2570560</v>
      </c>
      <c r="F5" s="56">
        <v>2192952</v>
      </c>
      <c r="G5" s="56">
        <v>9050757</v>
      </c>
      <c r="H5" s="57">
        <v>7317955</v>
      </c>
      <c r="I5" s="58"/>
      <c r="J5" s="58"/>
    </row>
    <row r="6" spans="1:10" x14ac:dyDescent="0.15">
      <c r="H6" s="59"/>
    </row>
  </sheetData>
  <mergeCells count="1">
    <mergeCell ref="A1:J1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3" t="s">
        <v>113</v>
      </c>
    </row>
    <row r="2" spans="1:9" ht="13.5" x14ac:dyDescent="0.15">
      <c r="A2" s="6" t="s">
        <v>75</v>
      </c>
    </row>
    <row r="3" spans="1:9" ht="13.5" x14ac:dyDescent="0.15">
      <c r="A3" s="6" t="s">
        <v>14</v>
      </c>
    </row>
    <row r="4" spans="1:9" ht="13.5" x14ac:dyDescent="0.15">
      <c r="I4" s="5" t="s">
        <v>76</v>
      </c>
    </row>
    <row r="5" spans="1:9" ht="37.5" customHeight="1" x14ac:dyDescent="0.15">
      <c r="A5" s="43" t="s">
        <v>77</v>
      </c>
      <c r="B5" s="16" t="s">
        <v>114</v>
      </c>
      <c r="C5" s="17" t="s">
        <v>115</v>
      </c>
      <c r="D5" s="17" t="s">
        <v>116</v>
      </c>
      <c r="E5" s="17" t="s">
        <v>117</v>
      </c>
      <c r="F5" s="17" t="s">
        <v>118</v>
      </c>
      <c r="G5" s="17" t="s">
        <v>119</v>
      </c>
      <c r="H5" s="16" t="s">
        <v>120</v>
      </c>
      <c r="I5" s="17" t="s">
        <v>121</v>
      </c>
    </row>
    <row r="6" spans="1:9" ht="18" customHeight="1" x14ac:dyDescent="0.15">
      <c r="A6" s="44">
        <f>SUM(B6:H6)</f>
        <v>29366388</v>
      </c>
      <c r="B6" s="13">
        <v>28927190</v>
      </c>
      <c r="C6" s="13">
        <v>374660</v>
      </c>
      <c r="D6" s="13">
        <v>42956</v>
      </c>
      <c r="E6" s="13">
        <v>19980</v>
      </c>
      <c r="F6" s="13">
        <v>1602</v>
      </c>
      <c r="G6" s="13">
        <v>0</v>
      </c>
      <c r="H6" s="13">
        <v>0</v>
      </c>
      <c r="I6" s="13"/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5" width="8.875" style="4"/>
    <col min="6" max="6" width="10" style="4" bestFit="1" customWidth="1"/>
    <col min="7" max="16384" width="8.875" style="4"/>
  </cols>
  <sheetData>
    <row r="1" spans="1:3" ht="21" x14ac:dyDescent="0.2">
      <c r="A1" s="3" t="s">
        <v>122</v>
      </c>
    </row>
    <row r="2" spans="1:3" ht="13.5" x14ac:dyDescent="0.15">
      <c r="A2" s="6" t="s">
        <v>1</v>
      </c>
    </row>
    <row r="3" spans="1:3" ht="13.5" x14ac:dyDescent="0.15">
      <c r="A3" s="6" t="s">
        <v>14</v>
      </c>
    </row>
    <row r="4" spans="1:3" ht="13.5" x14ac:dyDescent="0.15">
      <c r="A4" s="6" t="s">
        <v>123</v>
      </c>
      <c r="C4" s="5" t="s">
        <v>13</v>
      </c>
    </row>
    <row r="5" spans="1:3" ht="22.5" customHeight="1" x14ac:dyDescent="0.15">
      <c r="A5" s="16" t="s">
        <v>124</v>
      </c>
      <c r="B5" s="16" t="s">
        <v>125</v>
      </c>
      <c r="C5" s="16" t="s">
        <v>126</v>
      </c>
    </row>
    <row r="6" spans="1:3" ht="18" customHeight="1" x14ac:dyDescent="0.15">
      <c r="A6" s="20" t="s">
        <v>127</v>
      </c>
      <c r="B6" s="13"/>
      <c r="C6" s="13"/>
    </row>
    <row r="7" spans="1:3" ht="18" customHeight="1" x14ac:dyDescent="0.15">
      <c r="A7" s="20" t="s">
        <v>128</v>
      </c>
      <c r="B7" s="13">
        <v>9826122</v>
      </c>
      <c r="C7" s="13">
        <v>0</v>
      </c>
    </row>
    <row r="8" spans="1:3" ht="18" customHeight="1" x14ac:dyDescent="0.15">
      <c r="A8" s="20"/>
      <c r="B8" s="13"/>
      <c r="C8" s="13"/>
    </row>
    <row r="9" spans="1:3" ht="18" customHeight="1" thickBot="1" x14ac:dyDescent="0.2">
      <c r="A9" s="60" t="s">
        <v>57</v>
      </c>
      <c r="B9" s="61">
        <f>SUM(B7:B8)</f>
        <v>9826122</v>
      </c>
      <c r="C9" s="61">
        <v>0</v>
      </c>
    </row>
    <row r="10" spans="1:3" ht="18" customHeight="1" thickTop="1" x14ac:dyDescent="0.15">
      <c r="A10" s="20" t="s">
        <v>129</v>
      </c>
      <c r="B10" s="13"/>
      <c r="C10" s="13"/>
    </row>
    <row r="11" spans="1:3" ht="18" customHeight="1" x14ac:dyDescent="0.15">
      <c r="A11" s="20" t="s">
        <v>130</v>
      </c>
      <c r="B11" s="13">
        <v>193718366</v>
      </c>
      <c r="C11" s="13">
        <v>23124169</v>
      </c>
    </row>
    <row r="12" spans="1:3" ht="18" customHeight="1" x14ac:dyDescent="0.15">
      <c r="A12" s="20" t="s">
        <v>131</v>
      </c>
      <c r="B12" s="13">
        <v>153158921</v>
      </c>
      <c r="C12" s="13">
        <v>12354397</v>
      </c>
    </row>
    <row r="13" spans="1:3" ht="18" customHeight="1" x14ac:dyDescent="0.15">
      <c r="A13" s="20" t="s">
        <v>132</v>
      </c>
      <c r="B13" s="13">
        <v>11078689</v>
      </c>
      <c r="C13" s="13">
        <v>1552204</v>
      </c>
    </row>
    <row r="14" spans="1:3" ht="18" customHeight="1" x14ac:dyDescent="0.15">
      <c r="A14" s="20" t="s">
        <v>133</v>
      </c>
      <c r="B14" s="13">
        <v>28520589</v>
      </c>
      <c r="C14" s="13">
        <v>2298747</v>
      </c>
    </row>
    <row r="15" spans="1:3" ht="18" customHeight="1" x14ac:dyDescent="0.15">
      <c r="A15" s="20" t="s">
        <v>134</v>
      </c>
      <c r="B15" s="13">
        <v>9069825</v>
      </c>
      <c r="C15" s="13">
        <v>861530</v>
      </c>
    </row>
    <row r="16" spans="1:3" ht="18" customHeight="1" x14ac:dyDescent="0.15">
      <c r="A16" s="20" t="s">
        <v>135</v>
      </c>
      <c r="B16" s="13">
        <v>683305</v>
      </c>
      <c r="C16" s="13">
        <v>446692</v>
      </c>
    </row>
    <row r="17" spans="1:3" ht="18" customHeight="1" x14ac:dyDescent="0.15">
      <c r="A17" s="20" t="s">
        <v>136</v>
      </c>
      <c r="B17" s="13">
        <v>137273853</v>
      </c>
      <c r="C17" s="13">
        <v>1383231.4</v>
      </c>
    </row>
    <row r="18" spans="1:3" ht="18" customHeight="1" x14ac:dyDescent="0.15">
      <c r="A18" s="20"/>
      <c r="B18" s="13"/>
      <c r="C18" s="13"/>
    </row>
    <row r="19" spans="1:3" ht="18" customHeight="1" x14ac:dyDescent="0.15">
      <c r="A19" s="20"/>
      <c r="B19" s="13"/>
      <c r="C19" s="13"/>
    </row>
    <row r="20" spans="1:3" ht="18" customHeight="1" x14ac:dyDescent="0.15">
      <c r="A20" s="20"/>
      <c r="B20" s="13"/>
      <c r="C20" s="13"/>
    </row>
    <row r="21" spans="1:3" ht="18" customHeight="1" thickBot="1" x14ac:dyDescent="0.2">
      <c r="A21" s="60" t="s">
        <v>57</v>
      </c>
      <c r="B21" s="61">
        <f>SUM(B11:B20)</f>
        <v>533503548</v>
      </c>
      <c r="C21" s="61">
        <f>SUM(C11:C20)</f>
        <v>42020970.399999999</v>
      </c>
    </row>
    <row r="22" spans="1:3" ht="18" customHeight="1" thickTop="1" x14ac:dyDescent="0.15">
      <c r="A22" s="19" t="s">
        <v>9</v>
      </c>
      <c r="B22" s="13">
        <f>B9+B21</f>
        <v>543329670</v>
      </c>
      <c r="C22" s="13">
        <f>C9+C21</f>
        <v>42020970.399999999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/>
  </sheetViews>
  <sheetFormatPr defaultColWidth="8.875" defaultRowHeight="11.25" x14ac:dyDescent="0.15"/>
  <cols>
    <col min="1" max="1" width="37.375" style="4" customWidth="1"/>
    <col min="2" max="11" width="15.375" style="4" customWidth="1"/>
    <col min="12" max="16384" width="8.875" style="4"/>
  </cols>
  <sheetData>
    <row r="1" spans="1:10" ht="21" x14ac:dyDescent="0.2">
      <c r="A1" s="3" t="s">
        <v>137</v>
      </c>
    </row>
    <row r="2" spans="1:10" ht="13.5" x14ac:dyDescent="0.15">
      <c r="A2" s="6" t="s">
        <v>1</v>
      </c>
    </row>
    <row r="3" spans="1:10" ht="13.5" x14ac:dyDescent="0.15">
      <c r="A3" s="6" t="s">
        <v>138</v>
      </c>
    </row>
    <row r="5" spans="1:10" ht="13.5" x14ac:dyDescent="0.15">
      <c r="A5" s="62" t="s">
        <v>139</v>
      </c>
      <c r="H5" s="5" t="s">
        <v>140</v>
      </c>
    </row>
    <row r="6" spans="1:10" ht="37.5" customHeight="1" x14ac:dyDescent="0.15">
      <c r="A6" s="16" t="s">
        <v>141</v>
      </c>
      <c r="B6" s="17" t="s">
        <v>142</v>
      </c>
      <c r="C6" s="17" t="s">
        <v>143</v>
      </c>
      <c r="D6" s="17" t="s">
        <v>144</v>
      </c>
      <c r="E6" s="17" t="s">
        <v>145</v>
      </c>
      <c r="F6" s="17" t="s">
        <v>146</v>
      </c>
      <c r="G6" s="17" t="s">
        <v>147</v>
      </c>
      <c r="H6" s="17" t="s">
        <v>22</v>
      </c>
    </row>
    <row r="7" spans="1:10" ht="18" customHeight="1" x14ac:dyDescent="0.15">
      <c r="A7" s="63" t="s">
        <v>148</v>
      </c>
      <c r="B7" s="64">
        <v>16860</v>
      </c>
      <c r="C7" s="65">
        <v>123.6</v>
      </c>
      <c r="D7" s="64">
        <f>B7*C7</f>
        <v>2083896</v>
      </c>
      <c r="E7" s="64">
        <v>50</v>
      </c>
      <c r="F7" s="64">
        <f>E7*B7</f>
        <v>843000</v>
      </c>
      <c r="G7" s="64">
        <f>D7-F7</f>
        <v>1240896</v>
      </c>
      <c r="H7" s="64"/>
    </row>
    <row r="8" spans="1:10" ht="18" customHeight="1" x14ac:dyDescent="0.15">
      <c r="A8" s="20"/>
      <c r="B8" s="13"/>
      <c r="C8" s="13"/>
      <c r="D8" s="13"/>
      <c r="E8" s="13"/>
      <c r="F8" s="13"/>
      <c r="G8" s="13"/>
      <c r="H8" s="13"/>
    </row>
    <row r="9" spans="1:10" ht="18" customHeight="1" x14ac:dyDescent="0.15">
      <c r="A9" s="19" t="s">
        <v>9</v>
      </c>
      <c r="B9" s="13">
        <f t="shared" ref="B9:G9" si="0">SUM(B7:B8)</f>
        <v>16860</v>
      </c>
      <c r="C9" s="66">
        <f t="shared" si="0"/>
        <v>123.6</v>
      </c>
      <c r="D9" s="13">
        <f t="shared" si="0"/>
        <v>2083896</v>
      </c>
      <c r="E9" s="13">
        <f t="shared" si="0"/>
        <v>50</v>
      </c>
      <c r="F9" s="13">
        <f t="shared" si="0"/>
        <v>843000</v>
      </c>
      <c r="G9" s="13">
        <f t="shared" si="0"/>
        <v>1240896</v>
      </c>
      <c r="H9" s="13"/>
    </row>
    <row r="11" spans="1:10" ht="13.5" x14ac:dyDescent="0.15">
      <c r="A11" s="62" t="s">
        <v>149</v>
      </c>
      <c r="J11" s="5" t="s">
        <v>13</v>
      </c>
    </row>
    <row r="12" spans="1:10" ht="37.5" customHeight="1" x14ac:dyDescent="0.15">
      <c r="A12" s="16" t="s">
        <v>150</v>
      </c>
      <c r="B12" s="17" t="s">
        <v>151</v>
      </c>
      <c r="C12" s="17" t="s">
        <v>152</v>
      </c>
      <c r="D12" s="17" t="s">
        <v>153</v>
      </c>
      <c r="E12" s="17" t="s">
        <v>154</v>
      </c>
      <c r="F12" s="17" t="s">
        <v>155</v>
      </c>
      <c r="G12" s="17" t="s">
        <v>156</v>
      </c>
      <c r="H12" s="17" t="s">
        <v>157</v>
      </c>
      <c r="I12" s="17" t="s">
        <v>158</v>
      </c>
      <c r="J12" s="17" t="s">
        <v>22</v>
      </c>
    </row>
    <row r="13" spans="1:10" ht="18" customHeight="1" x14ac:dyDescent="0.15">
      <c r="A13" s="20" t="s">
        <v>159</v>
      </c>
      <c r="B13" s="13">
        <f>214254450+30500000+57100000</f>
        <v>301854450</v>
      </c>
      <c r="C13" s="13">
        <v>14213954771</v>
      </c>
      <c r="D13" s="13">
        <v>7357834840</v>
      </c>
      <c r="E13" s="13">
        <f>C13-D13</f>
        <v>6856119931</v>
      </c>
      <c r="F13" s="13">
        <v>244754450</v>
      </c>
      <c r="G13" s="13">
        <v>100</v>
      </c>
      <c r="H13" s="13">
        <f>E13</f>
        <v>6856119931</v>
      </c>
      <c r="I13" s="13">
        <v>0</v>
      </c>
      <c r="J13" s="13"/>
    </row>
    <row r="14" spans="1:10" ht="18" customHeight="1" x14ac:dyDescent="0.15">
      <c r="A14" s="20" t="s">
        <v>160</v>
      </c>
      <c r="B14" s="13">
        <f>195000000+70000000</f>
        <v>265000000</v>
      </c>
      <c r="C14" s="13">
        <v>1587842519</v>
      </c>
      <c r="D14" s="13">
        <v>1186220115</v>
      </c>
      <c r="E14" s="13">
        <f t="shared" ref="E14:E16" si="1">C14-D14</f>
        <v>401622404</v>
      </c>
      <c r="F14" s="13">
        <f>195000000+70000000</f>
        <v>265000000</v>
      </c>
      <c r="G14" s="13">
        <v>100</v>
      </c>
      <c r="H14" s="13">
        <f t="shared" ref="H14:H16" si="2">E14</f>
        <v>401622404</v>
      </c>
      <c r="I14" s="13">
        <v>0</v>
      </c>
      <c r="J14" s="13"/>
    </row>
    <row r="15" spans="1:10" ht="18" customHeight="1" x14ac:dyDescent="0.15">
      <c r="A15" s="20" t="s">
        <v>161</v>
      </c>
      <c r="B15" s="13">
        <v>2000000</v>
      </c>
      <c r="C15" s="21">
        <v>373347905</v>
      </c>
      <c r="D15" s="21">
        <v>0</v>
      </c>
      <c r="E15" s="13">
        <f t="shared" si="1"/>
        <v>373347905</v>
      </c>
      <c r="F15" s="13">
        <v>2000000</v>
      </c>
      <c r="G15" s="13">
        <v>100</v>
      </c>
      <c r="H15" s="13">
        <f t="shared" si="2"/>
        <v>373347905</v>
      </c>
      <c r="I15" s="13">
        <v>0</v>
      </c>
      <c r="J15" s="13"/>
    </row>
    <row r="16" spans="1:10" ht="18" customHeight="1" x14ac:dyDescent="0.15">
      <c r="A16" s="20" t="s">
        <v>162</v>
      </c>
      <c r="B16" s="13">
        <v>507614000</v>
      </c>
      <c r="C16" s="21">
        <v>20416482687</v>
      </c>
      <c r="D16" s="21">
        <v>20633755043</v>
      </c>
      <c r="E16" s="13">
        <f t="shared" si="1"/>
        <v>-217272356</v>
      </c>
      <c r="F16" s="13">
        <v>1302074630</v>
      </c>
      <c r="G16" s="67">
        <f>B16/F16+0.01</f>
        <v>0.39985015782083089</v>
      </c>
      <c r="H16" s="13">
        <f t="shared" si="2"/>
        <v>-217272356</v>
      </c>
      <c r="I16" s="13">
        <v>0</v>
      </c>
      <c r="J16" s="13"/>
    </row>
    <row r="17" spans="1:12" ht="18" customHeight="1" x14ac:dyDescent="0.15">
      <c r="A17" s="20"/>
      <c r="B17" s="13"/>
      <c r="C17" s="13"/>
      <c r="D17" s="13"/>
      <c r="E17" s="13"/>
      <c r="F17" s="13"/>
      <c r="G17" s="13"/>
      <c r="H17" s="13"/>
      <c r="I17" s="13"/>
      <c r="J17" s="13"/>
    </row>
    <row r="18" spans="1:12" ht="18" customHeight="1" x14ac:dyDescent="0.15">
      <c r="A18" s="19" t="s">
        <v>9</v>
      </c>
      <c r="B18" s="13">
        <f>SUM(B13:B17)</f>
        <v>1076468450</v>
      </c>
      <c r="C18" s="13"/>
      <c r="D18" s="13"/>
      <c r="E18" s="13"/>
      <c r="F18" s="13"/>
      <c r="G18" s="13"/>
      <c r="H18" s="13"/>
      <c r="I18" s="13"/>
      <c r="J18" s="13"/>
    </row>
    <row r="20" spans="1:12" ht="13.5" x14ac:dyDescent="0.15">
      <c r="A20" s="62" t="s">
        <v>163</v>
      </c>
      <c r="K20" s="5" t="s">
        <v>13</v>
      </c>
    </row>
    <row r="21" spans="1:12" ht="37.5" customHeight="1" x14ac:dyDescent="0.15">
      <c r="A21" s="16" t="s">
        <v>150</v>
      </c>
      <c r="B21" s="17" t="s">
        <v>164</v>
      </c>
      <c r="C21" s="17" t="s">
        <v>152</v>
      </c>
      <c r="D21" s="17" t="s">
        <v>153</v>
      </c>
      <c r="E21" s="17" t="s">
        <v>154</v>
      </c>
      <c r="F21" s="17" t="s">
        <v>155</v>
      </c>
      <c r="G21" s="17" t="s">
        <v>156</v>
      </c>
      <c r="H21" s="17" t="s">
        <v>157</v>
      </c>
      <c r="I21" s="17" t="s">
        <v>165</v>
      </c>
      <c r="J21" s="17" t="s">
        <v>166</v>
      </c>
      <c r="K21" s="17" t="s">
        <v>22</v>
      </c>
    </row>
    <row r="22" spans="1:12" ht="18" customHeight="1" x14ac:dyDescent="0.15">
      <c r="A22" s="63" t="s">
        <v>167</v>
      </c>
      <c r="B22" s="64">
        <v>634072</v>
      </c>
      <c r="C22" s="68">
        <v>601686000</v>
      </c>
      <c r="D22" s="68">
        <v>415737000</v>
      </c>
      <c r="E22" s="64">
        <f>C22-D22</f>
        <v>185949000</v>
      </c>
      <c r="F22" s="64">
        <v>176064000</v>
      </c>
      <c r="G22" s="69">
        <f>B22/F22</f>
        <v>3.6013722282806251E-3</v>
      </c>
      <c r="H22" s="64">
        <f>E22*G22</f>
        <v>669671.56447655393</v>
      </c>
      <c r="I22" s="64"/>
      <c r="J22" s="64">
        <v>634072</v>
      </c>
      <c r="K22" s="64"/>
      <c r="L22" s="4" t="s">
        <v>168</v>
      </c>
    </row>
    <row r="23" spans="1:12" ht="18" customHeight="1" x14ac:dyDescent="0.15">
      <c r="A23" s="70" t="s">
        <v>169</v>
      </c>
      <c r="B23" s="64">
        <v>50000000</v>
      </c>
      <c r="C23" s="68">
        <v>403990112</v>
      </c>
      <c r="D23" s="68">
        <v>148831159</v>
      </c>
      <c r="E23" s="64">
        <f t="shared" ref="E23:E38" si="3">C23-D23</f>
        <v>255158953</v>
      </c>
      <c r="F23" s="64">
        <v>262400000</v>
      </c>
      <c r="G23" s="69">
        <f t="shared" ref="G23:G38" si="4">B23/F23</f>
        <v>0.19054878048780488</v>
      </c>
      <c r="H23" s="64">
        <f t="shared" ref="H23:H38" si="5">E23*G23</f>
        <v>48620227.324695125</v>
      </c>
      <c r="I23" s="64"/>
      <c r="J23" s="64">
        <v>50000000</v>
      </c>
      <c r="K23" s="64">
        <v>50000000</v>
      </c>
      <c r="L23" s="4" t="s">
        <v>168</v>
      </c>
    </row>
    <row r="24" spans="1:12" ht="18" customHeight="1" x14ac:dyDescent="0.15">
      <c r="A24" s="70" t="s">
        <v>170</v>
      </c>
      <c r="B24" s="64">
        <v>15000000</v>
      </c>
      <c r="C24" s="68">
        <v>2992100000</v>
      </c>
      <c r="D24" s="68">
        <v>427396000</v>
      </c>
      <c r="E24" s="64">
        <f t="shared" si="3"/>
        <v>2564704000</v>
      </c>
      <c r="F24" s="64">
        <v>100000000</v>
      </c>
      <c r="G24" s="69">
        <f t="shared" si="4"/>
        <v>0.15</v>
      </c>
      <c r="H24" s="64">
        <f t="shared" si="5"/>
        <v>384705600</v>
      </c>
      <c r="I24" s="64"/>
      <c r="J24" s="64">
        <v>15000000</v>
      </c>
      <c r="K24" s="64">
        <v>15000000</v>
      </c>
      <c r="L24" s="4" t="s">
        <v>168</v>
      </c>
    </row>
    <row r="25" spans="1:12" ht="18" customHeight="1" x14ac:dyDescent="0.15">
      <c r="A25" s="20" t="s">
        <v>171</v>
      </c>
      <c r="B25" s="13">
        <v>6042000</v>
      </c>
      <c r="C25" s="13">
        <v>827674872225</v>
      </c>
      <c r="D25" s="13">
        <v>731766609751</v>
      </c>
      <c r="E25" s="13">
        <f t="shared" si="3"/>
        <v>95908262474</v>
      </c>
      <c r="F25" s="13">
        <v>68723312546</v>
      </c>
      <c r="G25" s="71">
        <f t="shared" si="4"/>
        <v>8.7917764382439836E-5</v>
      </c>
      <c r="H25" s="13">
        <f t="shared" si="5"/>
        <v>8432040.0225183275</v>
      </c>
      <c r="I25" s="13"/>
      <c r="J25" s="13">
        <v>6042000</v>
      </c>
      <c r="K25" s="13">
        <v>6042000</v>
      </c>
    </row>
    <row r="26" spans="1:12" ht="18" customHeight="1" x14ac:dyDescent="0.15">
      <c r="A26" s="20" t="s">
        <v>172</v>
      </c>
      <c r="B26" s="13">
        <v>3600000</v>
      </c>
      <c r="C26" s="13">
        <v>17533254016</v>
      </c>
      <c r="D26" s="13">
        <v>5073761817</v>
      </c>
      <c r="E26" s="13">
        <f t="shared" si="3"/>
        <v>12459492199</v>
      </c>
      <c r="F26" s="13">
        <v>7829920000</v>
      </c>
      <c r="G26" s="71">
        <f t="shared" si="4"/>
        <v>4.597748125140487E-4</v>
      </c>
      <c r="H26" s="13">
        <f t="shared" si="5"/>
        <v>5728560.6898154775</v>
      </c>
      <c r="I26" s="13"/>
      <c r="J26" s="13">
        <v>3600000</v>
      </c>
      <c r="K26" s="13">
        <v>3600000</v>
      </c>
    </row>
    <row r="27" spans="1:12" ht="18" customHeight="1" x14ac:dyDescent="0.15">
      <c r="A27" s="20" t="s">
        <v>173</v>
      </c>
      <c r="B27" s="13">
        <v>5158000</v>
      </c>
      <c r="C27" s="13">
        <v>961542655</v>
      </c>
      <c r="D27" s="13">
        <v>721432861</v>
      </c>
      <c r="E27" s="13">
        <f t="shared" si="3"/>
        <v>240109794</v>
      </c>
      <c r="F27" s="13">
        <v>161940000</v>
      </c>
      <c r="G27" s="71">
        <f t="shared" si="4"/>
        <v>3.1851302951710507E-2</v>
      </c>
      <c r="H27" s="13">
        <f t="shared" si="5"/>
        <v>7647809.7903668014</v>
      </c>
      <c r="I27" s="13"/>
      <c r="J27" s="13">
        <v>5158000</v>
      </c>
      <c r="K27" s="13">
        <v>5158000</v>
      </c>
    </row>
    <row r="28" spans="1:12" ht="18" customHeight="1" x14ac:dyDescent="0.15">
      <c r="A28" s="20" t="s">
        <v>174</v>
      </c>
      <c r="B28" s="13">
        <v>4830000</v>
      </c>
      <c r="C28" s="13">
        <v>251788928344</v>
      </c>
      <c r="D28" s="13">
        <v>240123877951</v>
      </c>
      <c r="E28" s="13">
        <f t="shared" si="3"/>
        <v>11665050393</v>
      </c>
      <c r="F28" s="13">
        <v>9586675000</v>
      </c>
      <c r="G28" s="71">
        <f t="shared" si="4"/>
        <v>5.0382431865062709E-4</v>
      </c>
      <c r="H28" s="13">
        <f t="shared" si="5"/>
        <v>5877136.0662784548</v>
      </c>
      <c r="I28" s="13"/>
      <c r="J28" s="13">
        <v>4830000</v>
      </c>
      <c r="K28" s="13">
        <v>4830000</v>
      </c>
    </row>
    <row r="29" spans="1:12" ht="18" customHeight="1" x14ac:dyDescent="0.15">
      <c r="A29" s="20" t="s">
        <v>175</v>
      </c>
      <c r="B29" s="13">
        <v>1586000</v>
      </c>
      <c r="C29" s="13">
        <v>1551611631</v>
      </c>
      <c r="D29" s="13">
        <v>205730339</v>
      </c>
      <c r="E29" s="13">
        <f t="shared" si="3"/>
        <v>1345881292</v>
      </c>
      <c r="F29" s="13">
        <v>1055815881</v>
      </c>
      <c r="G29" s="71">
        <f t="shared" si="4"/>
        <v>1.5021558479475078E-3</v>
      </c>
      <c r="H29" s="13">
        <f t="shared" si="5"/>
        <v>2021723.4534209473</v>
      </c>
      <c r="I29" s="13"/>
      <c r="J29" s="13">
        <v>1586000</v>
      </c>
      <c r="K29" s="13">
        <v>1586000</v>
      </c>
    </row>
    <row r="30" spans="1:12" ht="18" customHeight="1" x14ac:dyDescent="0.15">
      <c r="A30" s="20" t="s">
        <v>176</v>
      </c>
      <c r="B30" s="13">
        <v>1000000</v>
      </c>
      <c r="C30" s="21">
        <v>1945597298</v>
      </c>
      <c r="D30" s="21">
        <v>354466455</v>
      </c>
      <c r="E30" s="13">
        <f t="shared" si="3"/>
        <v>1591130843</v>
      </c>
      <c r="F30" s="13">
        <v>500000000</v>
      </c>
      <c r="G30" s="71">
        <f t="shared" si="4"/>
        <v>2E-3</v>
      </c>
      <c r="H30" s="13">
        <f t="shared" si="5"/>
        <v>3182261.6860000002</v>
      </c>
      <c r="I30" s="13"/>
      <c r="J30" s="13">
        <v>1000000</v>
      </c>
      <c r="K30" s="13">
        <v>1000000</v>
      </c>
    </row>
    <row r="31" spans="1:12" ht="18" customHeight="1" x14ac:dyDescent="0.15">
      <c r="A31" s="20" t="s">
        <v>177</v>
      </c>
      <c r="B31" s="13">
        <v>430000</v>
      </c>
      <c r="C31" s="13">
        <v>1172488507</v>
      </c>
      <c r="D31" s="13">
        <v>25388914</v>
      </c>
      <c r="E31" s="13">
        <f t="shared" si="3"/>
        <v>1147099593</v>
      </c>
      <c r="F31" s="13">
        <v>89733609</v>
      </c>
      <c r="G31" s="71">
        <f t="shared" si="4"/>
        <v>4.7919615046353482E-3</v>
      </c>
      <c r="H31" s="13">
        <f t="shared" si="5"/>
        <v>5496857.0916388752</v>
      </c>
      <c r="I31" s="13"/>
      <c r="J31" s="13">
        <v>430000</v>
      </c>
      <c r="K31" s="13">
        <v>430000</v>
      </c>
    </row>
    <row r="32" spans="1:12" ht="18" customHeight="1" x14ac:dyDescent="0.15">
      <c r="A32" s="20" t="s">
        <v>178</v>
      </c>
      <c r="B32" s="13">
        <v>630000</v>
      </c>
      <c r="C32" s="13">
        <v>110736468</v>
      </c>
      <c r="D32" s="13">
        <v>35089393</v>
      </c>
      <c r="E32" s="13">
        <f t="shared" si="3"/>
        <v>75647075</v>
      </c>
      <c r="F32" s="13">
        <v>76594000</v>
      </c>
      <c r="G32" s="71">
        <f t="shared" si="4"/>
        <v>8.2251873514896726E-3</v>
      </c>
      <c r="H32" s="13">
        <f t="shared" si="5"/>
        <v>622211.36446719058</v>
      </c>
      <c r="I32" s="13"/>
      <c r="J32" s="13">
        <v>630000</v>
      </c>
      <c r="K32" s="13">
        <v>630000</v>
      </c>
    </row>
    <row r="33" spans="1:11" ht="18" customHeight="1" x14ac:dyDescent="0.15">
      <c r="A33" s="20" t="s">
        <v>179</v>
      </c>
      <c r="B33" s="13">
        <v>1880000</v>
      </c>
      <c r="C33" s="13">
        <v>925636620</v>
      </c>
      <c r="D33" s="13">
        <v>3030478</v>
      </c>
      <c r="E33" s="13">
        <f t="shared" si="3"/>
        <v>922606142</v>
      </c>
      <c r="F33" s="13">
        <v>837130905</v>
      </c>
      <c r="G33" s="71">
        <f t="shared" si="4"/>
        <v>2.2457658518771325E-3</v>
      </c>
      <c r="H33" s="13">
        <f t="shared" si="5"/>
        <v>2071957.3684357046</v>
      </c>
      <c r="I33" s="13"/>
      <c r="J33" s="13">
        <v>1880000</v>
      </c>
      <c r="K33" s="13">
        <v>1880000</v>
      </c>
    </row>
    <row r="34" spans="1:11" ht="18" customHeight="1" x14ac:dyDescent="0.15">
      <c r="A34" s="20" t="s">
        <v>180</v>
      </c>
      <c r="B34" s="13">
        <v>700000</v>
      </c>
      <c r="C34" s="13">
        <v>327500727</v>
      </c>
      <c r="D34" s="13">
        <v>3512372</v>
      </c>
      <c r="E34" s="13">
        <f t="shared" si="3"/>
        <v>323988355</v>
      </c>
      <c r="F34" s="13">
        <v>293627369</v>
      </c>
      <c r="G34" s="71">
        <f t="shared" si="4"/>
        <v>2.3839739544170352E-3</v>
      </c>
      <c r="H34" s="13">
        <f t="shared" si="5"/>
        <v>772379.79985442024</v>
      </c>
      <c r="I34" s="13"/>
      <c r="J34" s="13">
        <v>700000</v>
      </c>
      <c r="K34" s="13">
        <v>700000</v>
      </c>
    </row>
    <row r="35" spans="1:11" ht="18" customHeight="1" x14ac:dyDescent="0.15">
      <c r="A35" s="20" t="s">
        <v>181</v>
      </c>
      <c r="B35" s="13">
        <v>660000</v>
      </c>
      <c r="C35" s="13">
        <v>403371980</v>
      </c>
      <c r="D35" s="13">
        <v>46687582</v>
      </c>
      <c r="E35" s="13">
        <f t="shared" si="3"/>
        <v>356684398</v>
      </c>
      <c r="F35" s="13">
        <v>318000000</v>
      </c>
      <c r="G35" s="71">
        <f t="shared" si="4"/>
        <v>2.0754716981132076E-3</v>
      </c>
      <c r="H35" s="13">
        <f t="shared" si="5"/>
        <v>740288.37320754724</v>
      </c>
      <c r="I35" s="13"/>
      <c r="J35" s="13">
        <v>660000</v>
      </c>
      <c r="K35" s="13">
        <v>660000</v>
      </c>
    </row>
    <row r="36" spans="1:11" ht="18" customHeight="1" x14ac:dyDescent="0.15">
      <c r="A36" s="20" t="s">
        <v>182</v>
      </c>
      <c r="B36" s="13">
        <v>4834000</v>
      </c>
      <c r="C36" s="13">
        <v>589291002</v>
      </c>
      <c r="D36" s="13">
        <v>6628721</v>
      </c>
      <c r="E36" s="13">
        <f t="shared" si="3"/>
        <v>582662281</v>
      </c>
      <c r="F36" s="13">
        <v>500000000</v>
      </c>
      <c r="G36" s="71">
        <f t="shared" si="4"/>
        <v>9.6679999999999995E-3</v>
      </c>
      <c r="H36" s="13">
        <f t="shared" si="5"/>
        <v>5633178.9327079998</v>
      </c>
      <c r="I36" s="13"/>
      <c r="J36" s="13">
        <v>4834000</v>
      </c>
      <c r="K36" s="13">
        <v>4834000</v>
      </c>
    </row>
    <row r="37" spans="1:11" ht="18" customHeight="1" x14ac:dyDescent="0.15">
      <c r="A37" s="20" t="s">
        <v>183</v>
      </c>
      <c r="B37" s="13">
        <v>522000</v>
      </c>
      <c r="C37" s="13">
        <v>185160712</v>
      </c>
      <c r="D37" s="13">
        <v>13864717</v>
      </c>
      <c r="E37" s="13">
        <f t="shared" si="3"/>
        <v>171295995</v>
      </c>
      <c r="F37" s="13">
        <v>101468000</v>
      </c>
      <c r="G37" s="71">
        <f t="shared" si="4"/>
        <v>5.1444790475815034E-3</v>
      </c>
      <c r="H37" s="13">
        <f t="shared" si="5"/>
        <v>881228.65721212595</v>
      </c>
      <c r="I37" s="13"/>
      <c r="J37" s="13">
        <v>522000</v>
      </c>
      <c r="K37" s="13">
        <v>522000</v>
      </c>
    </row>
    <row r="38" spans="1:11" ht="18" customHeight="1" x14ac:dyDescent="0.15">
      <c r="A38" s="20" t="s">
        <v>184</v>
      </c>
      <c r="B38" s="13">
        <v>6100000</v>
      </c>
      <c r="C38" s="13">
        <f>24346700*1000000</f>
        <v>24346700000000</v>
      </c>
      <c r="D38" s="13">
        <f>24022803*1000000</f>
        <v>24022803000000</v>
      </c>
      <c r="E38" s="13">
        <f t="shared" si="3"/>
        <v>323897000000</v>
      </c>
      <c r="F38" s="13">
        <v>16602000000</v>
      </c>
      <c r="G38" s="71">
        <f t="shared" si="4"/>
        <v>3.6742561137212382E-4</v>
      </c>
      <c r="H38" s="13">
        <f t="shared" si="5"/>
        <v>119008053.24659678</v>
      </c>
      <c r="I38" s="13"/>
      <c r="J38" s="13">
        <v>6100000</v>
      </c>
      <c r="K38" s="13">
        <v>6100000</v>
      </c>
    </row>
    <row r="39" spans="1:11" ht="18" customHeight="1" x14ac:dyDescent="0.15">
      <c r="A39" s="19" t="s">
        <v>9</v>
      </c>
      <c r="B39" s="13">
        <f>SUM(B22:B38)</f>
        <v>103606072</v>
      </c>
      <c r="C39" s="13"/>
      <c r="D39" s="13"/>
      <c r="E39" s="13"/>
      <c r="F39" s="13"/>
      <c r="G39" s="13"/>
      <c r="H39" s="13"/>
      <c r="I39" s="13"/>
      <c r="J39" s="13">
        <f>SUM(J22:J38)</f>
        <v>103606072</v>
      </c>
      <c r="K39" s="13"/>
    </row>
  </sheetData>
  <phoneticPr fontId="3"/>
  <pageMargins left="0.39370078740157483" right="0.39370078740157483" top="0.78740157480314965" bottom="0.39370078740157483" header="0.19685039370078741" footer="0.19685039370078741"/>
  <pageSetup paperSize="9" scale="74" fitToHeight="0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引当金の明細</vt:lpstr>
      <vt:lpstr>基金の明細</vt:lpstr>
      <vt:lpstr>財源の明細</vt:lpstr>
      <vt:lpstr>財源情報の明細</vt:lpstr>
      <vt:lpstr>地方債等（借入先別）の明細</vt:lpstr>
      <vt:lpstr>地方債等（返済期間別）の明細</vt:lpstr>
      <vt:lpstr>地方債等（利率別）の明細</vt:lpstr>
      <vt:lpstr>長期延滞債権の明細</vt:lpstr>
      <vt:lpstr>投資及び出資金の明細</vt:lpstr>
      <vt:lpstr>補助金等の明細</vt:lpstr>
      <vt:lpstr>未収金の明細</vt:lpstr>
      <vt:lpstr>有形固定資産に係る行政目的別の明細</vt:lpstr>
      <vt:lpstr>有形固定資産の明細</vt:lpstr>
      <vt:lpstr>財源情報の明細!Print_Area</vt:lpstr>
      <vt:lpstr>'地方債等（借入先別）の明細'!Print_Area</vt:lpstr>
      <vt:lpstr>投資及び出資金の明細!Print_Area</vt:lpstr>
      <vt:lpstr>補助金等の明細!Print_Area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0004243</cp:lastModifiedBy>
  <dcterms:modified xsi:type="dcterms:W3CDTF">2021-03-22T02:22:36Z</dcterms:modified>
</cp:coreProperties>
</file>