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2261\Desktop\"/>
    </mc:Choice>
  </mc:AlternateContent>
  <bookViews>
    <workbookView xWindow="0" yWindow="0" windowWidth="20490" windowHeight="7500"/>
  </bookViews>
  <sheets>
    <sheet name="引当金の明細" sheetId="1" r:id="rId1"/>
    <sheet name="基金の明細" sheetId="2" r:id="rId2"/>
    <sheet name="財源の明細" sheetId="3" r:id="rId3"/>
    <sheet name="長期延滞債権の明細" sheetId="4" r:id="rId4"/>
    <sheet name="投資及び出資金の明細" sheetId="5" r:id="rId5"/>
    <sheet name="補助金等の明細" sheetId="6" r:id="rId6"/>
    <sheet name="未収金の明細" sheetId="7" r:id="rId7"/>
    <sheet name="有形固定資産に係る行政目的別の明細" sheetId="8" r:id="rId8"/>
    <sheet name="有形固定資産の明細" sheetId="9" r:id="rId9"/>
  </sheets>
  <calcPr calcId="162913"/>
</workbook>
</file>

<file path=xl/calcChain.xml><?xml version="1.0" encoding="utf-8"?>
<calcChain xmlns="http://schemas.openxmlformats.org/spreadsheetml/2006/main">
  <c r="C25" i="7" l="1"/>
  <c r="C26" i="7" s="1"/>
  <c r="B25" i="7"/>
  <c r="B26" i="7" s="1"/>
  <c r="D30" i="6" l="1"/>
  <c r="D26" i="6"/>
  <c r="D8" i="6"/>
  <c r="D31" i="6" s="1"/>
  <c r="J39" i="5" l="1"/>
  <c r="B39" i="5"/>
  <c r="G38" i="5"/>
  <c r="D38" i="5"/>
  <c r="C38" i="5"/>
  <c r="E38" i="5" s="1"/>
  <c r="H38" i="5" s="1"/>
  <c r="H37" i="5"/>
  <c r="G37" i="5"/>
  <c r="E37" i="5"/>
  <c r="G36" i="5"/>
  <c r="H36" i="5" s="1"/>
  <c r="E36" i="5"/>
  <c r="G35" i="5"/>
  <c r="E35" i="5"/>
  <c r="H35" i="5" s="1"/>
  <c r="G34" i="5"/>
  <c r="E34" i="5"/>
  <c r="H34" i="5" s="1"/>
  <c r="H33" i="5"/>
  <c r="G33" i="5"/>
  <c r="E33" i="5"/>
  <c r="G32" i="5"/>
  <c r="H32" i="5" s="1"/>
  <c r="E32" i="5"/>
  <c r="G31" i="5"/>
  <c r="E31" i="5"/>
  <c r="H31" i="5" s="1"/>
  <c r="G30" i="5"/>
  <c r="E30" i="5"/>
  <c r="H30" i="5" s="1"/>
  <c r="H29" i="5"/>
  <c r="G29" i="5"/>
  <c r="E29" i="5"/>
  <c r="G28" i="5"/>
  <c r="H28" i="5" s="1"/>
  <c r="E28" i="5"/>
  <c r="G27" i="5"/>
  <c r="E27" i="5"/>
  <c r="H27" i="5" s="1"/>
  <c r="G26" i="5"/>
  <c r="E26" i="5"/>
  <c r="H26" i="5" s="1"/>
  <c r="H25" i="5"/>
  <c r="G25" i="5"/>
  <c r="E25" i="5"/>
  <c r="G24" i="5"/>
  <c r="H24" i="5" s="1"/>
  <c r="E24" i="5"/>
  <c r="G23" i="5"/>
  <c r="E23" i="5"/>
  <c r="H23" i="5" s="1"/>
  <c r="G22" i="5"/>
  <c r="E22" i="5"/>
  <c r="H22" i="5" s="1"/>
  <c r="B18" i="5"/>
  <c r="G16" i="5"/>
  <c r="E16" i="5"/>
  <c r="H16" i="5" s="1"/>
  <c r="H15" i="5"/>
  <c r="E15" i="5"/>
  <c r="E14" i="5"/>
  <c r="H14" i="5" s="1"/>
  <c r="H13" i="5"/>
  <c r="E13" i="5"/>
  <c r="B13" i="5"/>
  <c r="F9" i="5"/>
  <c r="E9" i="5"/>
  <c r="C9" i="5"/>
  <c r="B9" i="5"/>
  <c r="F7" i="5"/>
  <c r="D7" i="5"/>
  <c r="G7" i="5" s="1"/>
  <c r="G9" i="5" s="1"/>
  <c r="D9" i="5" l="1"/>
  <c r="C21" i="4" l="1"/>
  <c r="C22" i="4" s="1"/>
  <c r="B21" i="4"/>
  <c r="B22" i="4" s="1"/>
  <c r="B9" i="4"/>
  <c r="E28" i="3" l="1"/>
  <c r="E31" i="3" s="1"/>
  <c r="E27" i="3"/>
  <c r="E26" i="3"/>
  <c r="E32" i="3" s="1"/>
  <c r="E6" i="3"/>
  <c r="E21" i="3" s="1"/>
  <c r="E33" i="3" s="1"/>
  <c r="E20" i="2" l="1"/>
  <c r="D20" i="2"/>
  <c r="C20" i="2"/>
  <c r="B20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0" i="2" s="1"/>
  <c r="C15" i="1" l="1"/>
  <c r="D15" i="1"/>
  <c r="E15" i="1"/>
  <c r="B15" i="1"/>
  <c r="F11" i="1" l="1"/>
  <c r="F9" i="1"/>
  <c r="F7" i="1"/>
  <c r="F15" i="1" s="1"/>
</calcChain>
</file>

<file path=xl/sharedStrings.xml><?xml version="1.0" encoding="utf-8"?>
<sst xmlns="http://schemas.openxmlformats.org/spreadsheetml/2006/main" count="397" uniqueCount="214">
  <si>
    <t>引当金の明細</t>
  </si>
  <si>
    <t>自治体名：袋井市</t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</si>
  <si>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</si>
  <si>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</si>
  <si>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</si>
  <si>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</si>
  <si>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</si>
  <si>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</si>
  <si>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</si>
  <si>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合計</t>
  </si>
  <si>
    <t>一般会計　賞与等引当金</t>
    <rPh sb="0" eb="2">
      <t>イッパン</t>
    </rPh>
    <rPh sb="2" eb="4">
      <t>カイケイ</t>
    </rPh>
    <rPh sb="5" eb="7">
      <t>ショウヨ</t>
    </rPh>
    <rPh sb="7" eb="8">
      <t>トウ</t>
    </rPh>
    <rPh sb="8" eb="10">
      <t>ヒキアテ</t>
    </rPh>
    <rPh sb="10" eb="11">
      <t>キン</t>
    </rPh>
    <phoneticPr fontId="3"/>
  </si>
  <si>
    <t>一般会計　退職手当引当金</t>
    <rPh sb="0" eb="2">
      <t>イッパン</t>
    </rPh>
    <rPh sb="2" eb="4">
      <t>カイケイ</t>
    </rPh>
    <rPh sb="5" eb="7">
      <t>タイショク</t>
    </rPh>
    <rPh sb="7" eb="9">
      <t>テアテ</t>
    </rPh>
    <rPh sb="9" eb="11">
      <t>ヒキアテ</t>
    </rPh>
    <rPh sb="11" eb="12">
      <t>キン</t>
    </rPh>
    <phoneticPr fontId="3"/>
  </si>
  <si>
    <t>一般会計　徴収不能引当金</t>
    <rPh sb="0" eb="2">
      <t>イッパン</t>
    </rPh>
    <phoneticPr fontId="3"/>
  </si>
  <si>
    <t>(単位：円)</t>
    <rPh sb="4" eb="5">
      <t>エン</t>
    </rPh>
    <phoneticPr fontId="3"/>
  </si>
  <si>
    <t>年度：平成30年度</t>
    <phoneticPr fontId="3"/>
  </si>
  <si>
    <t>基金の明細</t>
  </si>
  <si>
    <t>年度：平成30年度</t>
    <phoneticPr fontId="3"/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</si>
  <si>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</si>
  <si>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</si>
  <si>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</si>
  <si>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</si>
  <si>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</si>
  <si>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</si>
  <si>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</si>
  <si>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</si>
  <si>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5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</si>
  <si>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5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</si>
  <si>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5"/>
  </si>
  <si>
    <t>地域福祉基金</t>
    <rPh sb="0" eb="2">
      <t>チイキ</t>
    </rPh>
    <rPh sb="2" eb="4">
      <t>フクシ</t>
    </rPh>
    <rPh sb="4" eb="6">
      <t>キキン</t>
    </rPh>
    <phoneticPr fontId="5"/>
  </si>
  <si>
    <t>ふるさと・水と土基金</t>
    <rPh sb="5" eb="6">
      <t>ミズ</t>
    </rPh>
    <rPh sb="7" eb="8">
      <t>ツチ</t>
    </rPh>
    <rPh sb="8" eb="10">
      <t>キキン</t>
    </rPh>
    <phoneticPr fontId="5"/>
  </si>
  <si>
    <t>文化振興基金</t>
    <rPh sb="0" eb="2">
      <t>ブンカ</t>
    </rPh>
    <rPh sb="2" eb="4">
      <t>シンコウ</t>
    </rPh>
    <rPh sb="4" eb="6">
      <t>キキン</t>
    </rPh>
    <phoneticPr fontId="5"/>
  </si>
  <si>
    <t>地域振興基金</t>
    <rPh sb="0" eb="2">
      <t>チイキ</t>
    </rPh>
    <rPh sb="2" eb="4">
      <t>シンコウ</t>
    </rPh>
    <rPh sb="4" eb="6">
      <t>キキン</t>
    </rPh>
    <phoneticPr fontId="5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</si>
  <si>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</si>
  <si>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</si>
  <si>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3"/>
  </si>
  <si>
    <t>墓地事業基金</t>
    <rPh sb="0" eb="2">
      <t>ボチ</t>
    </rPh>
    <rPh sb="2" eb="4">
      <t>ジギョウ</t>
    </rPh>
    <rPh sb="4" eb="6">
      <t>キキン</t>
    </rPh>
    <phoneticPr fontId="3"/>
  </si>
  <si>
    <t>財源の明細</t>
  </si>
  <si>
    <t>年度：平成30年度</t>
    <phoneticPr fontId="3"/>
  </si>
  <si>
    <t>会計</t>
  </si>
  <si>
    <t>財源の内容</t>
  </si>
  <si>
    <t>金額</t>
  </si>
  <si>
    <t>一般会計</t>
  </si>
  <si>
    <t>税収等</t>
  </si>
  <si>
    <t>市税</t>
    <rPh sb="0" eb="1">
      <t>シ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</si>
  <si>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</si>
  <si>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</si>
  <si>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</si>
  <si>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0">
      <t>コウフ</t>
    </rPh>
    <rPh sb="10" eb="11">
      <t>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</si>
  <si>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</si>
  <si>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</si>
  <si>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</si>
  <si>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</si>
  <si>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</si>
  <si>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</si>
  <si>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</si>
  <si>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</si>
  <si>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</si>
  <si>
    <t>小計</t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</si>
  <si>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</si>
  <si>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</si>
  <si>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</si>
  <si>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トウ</t>
    </rPh>
    <rPh sb="5" eb="8">
      <t>シシュツキン</t>
    </rPh>
    <phoneticPr fontId="3"/>
  </si>
  <si>
    <t>計</t>
  </si>
  <si>
    <t>経常的_x000D_
補助金</t>
  </si>
  <si>
    <t>年度：平成30年度</t>
    <phoneticPr fontId="3"/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</si>
  <si>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</si>
  <si>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</si>
  <si>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</si>
  <si>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</si>
  <si>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</si>
  <si>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3"/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</si>
  <si>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</si>
  <si>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</si>
  <si>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</si>
  <si>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</si>
  <si>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</si>
  <si>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</si>
  <si>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3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</si>
  <si>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3"/>
  </si>
  <si>
    <t>投資及び出資金の明細</t>
  </si>
  <si>
    <t>市場価格のあるもの</t>
  </si>
  <si>
    <t>(単位：円　)</t>
    <rPh sb="4" eb="5">
      <t>エン</t>
    </rPh>
    <phoneticPr fontId="3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</si>
  <si>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</si>
  <si>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</si>
  <si>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</si>
  <si>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</si>
  <si>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</si>
  <si>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</si>
  <si>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</si>
  <si>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㈱みずほフィナンシャルグループ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</si>
  <si>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</si>
  <si>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</si>
  <si>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</si>
  <si>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</si>
  <si>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</si>
  <si>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</si>
  <si>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</si>
  <si>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</si>
  <si>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</si>
  <si>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</si>
  <si>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</si>
  <si>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聖隷袋井市民病院</t>
    <rPh sb="0" eb="2">
      <t>セイレイ</t>
    </rPh>
    <rPh sb="2" eb="4">
      <t>フクロイ</t>
    </rPh>
    <rPh sb="4" eb="6">
      <t>シミン</t>
    </rPh>
    <rPh sb="6" eb="8">
      <t>ビョウイン</t>
    </rPh>
    <phoneticPr fontId="3"/>
  </si>
  <si>
    <t>土地開発公社</t>
    <rPh sb="0" eb="2">
      <t>トチ</t>
    </rPh>
    <rPh sb="2" eb="4">
      <t>カイハツ</t>
    </rPh>
    <rPh sb="4" eb="6">
      <t>コウシャ</t>
    </rPh>
    <phoneticPr fontId="3"/>
  </si>
  <si>
    <t>掛川市・袋井市病院企業団</t>
    <rPh sb="0" eb="3">
      <t>カケガワシ</t>
    </rPh>
    <rPh sb="4" eb="7">
      <t>フクロイシ</t>
    </rPh>
    <rPh sb="7" eb="9">
      <t>ビョウイン</t>
    </rPh>
    <rPh sb="9" eb="11">
      <t>キギョウ</t>
    </rPh>
    <rPh sb="11" eb="12">
      <t>ダン</t>
    </rPh>
    <phoneticPr fontId="3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</si>
  <si>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</si>
  <si>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</si>
  <si>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</si>
  <si>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</si>
  <si>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天竜浜名湖鉄道㈱</t>
    <rPh sb="0" eb="2">
      <t>テンリュウ</t>
    </rPh>
    <rPh sb="2" eb="5">
      <t>ハマナコ</t>
    </rPh>
    <rPh sb="5" eb="7">
      <t>テツドウ</t>
    </rPh>
    <phoneticPr fontId="6"/>
  </si>
  <si>
    <t>有価証券</t>
    <rPh sb="0" eb="2">
      <t>ユウカ</t>
    </rPh>
    <rPh sb="2" eb="4">
      <t>ショウケン</t>
    </rPh>
    <phoneticPr fontId="3"/>
  </si>
  <si>
    <t>袋井北部まちづくり㈱</t>
    <rPh sb="0" eb="2">
      <t>フクロイ</t>
    </rPh>
    <rPh sb="2" eb="4">
      <t>ホクブ</t>
    </rPh>
    <phoneticPr fontId="6"/>
  </si>
  <si>
    <t>浜松ケーブルテレビ㈱</t>
    <rPh sb="0" eb="2">
      <t>ハママツ</t>
    </rPh>
    <phoneticPr fontId="6"/>
  </si>
  <si>
    <t>静岡県信用保証協会</t>
    <rPh sb="0" eb="3">
      <t>シズオカケン</t>
    </rPh>
    <rPh sb="3" eb="5">
      <t>シンヨウ</t>
    </rPh>
    <rPh sb="5" eb="7">
      <t>ホショウ</t>
    </rPh>
    <rPh sb="7" eb="9">
      <t>キョウカイ</t>
    </rPh>
    <phoneticPr fontId="4"/>
  </si>
  <si>
    <t>静岡県農業信用基金協会</t>
    <rPh sb="0" eb="3">
      <t>シズオカケン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</si>
  <si>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社団法人　静岡県畜産協会</t>
    <rPh sb="0" eb="2">
      <t>シャダン</t>
    </rPh>
    <rPh sb="2" eb="4">
      <t>ホウジン</t>
    </rPh>
    <rPh sb="5" eb="8">
      <t>シズオカケン</t>
    </rPh>
    <rPh sb="8" eb="10">
      <t>チクサン</t>
    </rPh>
    <rPh sb="10" eb="12">
      <t>キョウカイ</t>
    </rPh>
    <phoneticPr fontId="4"/>
  </si>
  <si>
    <t>財団法人　静岡県勤労者信用基金協会</t>
    <rPh sb="0" eb="2">
      <t>ザイダン</t>
    </rPh>
    <rPh sb="2" eb="4">
      <t>ホウジン</t>
    </rPh>
    <rPh sb="5" eb="8">
      <t>シズオカケン</t>
    </rPh>
    <rPh sb="8" eb="11">
      <t>キンロウシャ</t>
    </rPh>
    <rPh sb="11" eb="13">
      <t>シンヨウ</t>
    </rPh>
    <rPh sb="13" eb="15">
      <t>キキン</t>
    </rPh>
    <rPh sb="15" eb="17">
      <t>キョウカイ</t>
    </rPh>
    <phoneticPr fontId="4"/>
  </si>
  <si>
    <t>財団法人　静岡県文化財団</t>
    <rPh sb="0" eb="2">
      <t>ザイダン</t>
    </rPh>
    <rPh sb="2" eb="4">
      <t>ホウジン</t>
    </rPh>
    <rPh sb="5" eb="8">
      <t>シズオカケン</t>
    </rPh>
    <rPh sb="8" eb="10">
      <t>ブンカ</t>
    </rPh>
    <rPh sb="10" eb="12">
      <t>ザイダン</t>
    </rPh>
    <phoneticPr fontId="4"/>
  </si>
  <si>
    <t>財団法人　リバーフロント整備センター</t>
    <rPh sb="0" eb="2">
      <t>ザイダン</t>
    </rPh>
    <rPh sb="2" eb="4">
      <t>ホウジン</t>
    </rPh>
    <rPh sb="12" eb="14">
      <t>セイビ</t>
    </rPh>
    <phoneticPr fontId="4"/>
  </si>
  <si>
    <t>社団法人　静岡県緑化推進協会</t>
    <rPh sb="0" eb="2">
      <t>シャダン</t>
    </rPh>
    <rPh sb="2" eb="4">
      <t>ホウジン</t>
    </rPh>
    <rPh sb="5" eb="8">
      <t>シズオカケン</t>
    </rPh>
    <rPh sb="8" eb="10">
      <t>リョクカ</t>
    </rPh>
    <rPh sb="10" eb="12">
      <t>スイシン</t>
    </rPh>
    <rPh sb="12" eb="14">
      <t>キョウカイ</t>
    </rPh>
    <phoneticPr fontId="4"/>
  </si>
  <si>
    <t>社団法人　静岡県林業会議所基金</t>
    <rPh sb="0" eb="2">
      <t>シャダン</t>
    </rPh>
    <rPh sb="2" eb="4">
      <t>ホウジン</t>
    </rPh>
    <rPh sb="5" eb="8">
      <t>シズオカケン</t>
    </rPh>
    <rPh sb="8" eb="10">
      <t>リンギョウ</t>
    </rPh>
    <rPh sb="10" eb="13">
      <t>カイギショ</t>
    </rPh>
    <rPh sb="13" eb="15">
      <t>キキン</t>
    </rPh>
    <phoneticPr fontId="4"/>
  </si>
  <si>
    <t>財団法人　静岡県暴力追放運動推進センター</t>
    <rPh sb="0" eb="2">
      <t>ザイダン</t>
    </rPh>
    <rPh sb="2" eb="4">
      <t>ホウジン</t>
    </rPh>
    <rPh sb="5" eb="8">
      <t>シズオカケン</t>
    </rPh>
    <rPh sb="8" eb="10">
      <t>ボウリョク</t>
    </rPh>
    <rPh sb="10" eb="12">
      <t>ツイホウ</t>
    </rPh>
    <rPh sb="12" eb="14">
      <t>ウンドウ</t>
    </rPh>
    <rPh sb="14" eb="16">
      <t>スイシン</t>
    </rPh>
    <phoneticPr fontId="4"/>
  </si>
  <si>
    <t>財団法人　静岡県腎臓バンク</t>
    <rPh sb="0" eb="2">
      <t>ザイダン</t>
    </rPh>
    <rPh sb="2" eb="4">
      <t>ホウジン</t>
    </rPh>
    <rPh sb="5" eb="8">
      <t>シズオカケン</t>
    </rPh>
    <rPh sb="8" eb="10">
      <t>ジンゾウ</t>
    </rPh>
    <phoneticPr fontId="4"/>
  </si>
  <si>
    <t>財団法人　しずおか健康長寿財団</t>
    <rPh sb="0" eb="2">
      <t>ザイダン</t>
    </rPh>
    <rPh sb="2" eb="4">
      <t>ホウジン</t>
    </rPh>
    <rPh sb="9" eb="11">
      <t>ケンコウ</t>
    </rPh>
    <rPh sb="11" eb="13">
      <t>チョウジュ</t>
    </rPh>
    <rPh sb="13" eb="15">
      <t>ザイダン</t>
    </rPh>
    <phoneticPr fontId="4"/>
  </si>
  <si>
    <t>社団法人　静岡県山林協会</t>
    <rPh sb="0" eb="2">
      <t>シャダン</t>
    </rPh>
    <rPh sb="2" eb="4">
      <t>ホウジン</t>
    </rPh>
    <rPh sb="5" eb="8">
      <t>シズオカケン</t>
    </rPh>
    <rPh sb="8" eb="10">
      <t>サンリン</t>
    </rPh>
    <rPh sb="10" eb="12">
      <t>キョウカイ</t>
    </rPh>
    <phoneticPr fontId="4"/>
  </si>
  <si>
    <t>財団法人　静岡県障害者スポーツ協会</t>
    <rPh sb="0" eb="2">
      <t>ザイダン</t>
    </rPh>
    <rPh sb="2" eb="4">
      <t>ホウジン</t>
    </rPh>
    <rPh sb="5" eb="8">
      <t>シズオカケン</t>
    </rPh>
    <rPh sb="8" eb="10">
      <t>ショウガイ</t>
    </rPh>
    <rPh sb="10" eb="11">
      <t>シャ</t>
    </rPh>
    <rPh sb="15" eb="17">
      <t>キョウカイ</t>
    </rPh>
    <phoneticPr fontId="4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</si>
  <si>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4"/>
  </si>
  <si>
    <t>補助金等の明細</t>
  </si>
  <si>
    <t>名称</t>
  </si>
  <si>
    <t>相手先</t>
  </si>
  <si>
    <t>支出目的</t>
  </si>
  <si>
    <t>他団体への公共施設等整備補助金等_x000D_
(所有外資産分)</t>
  </si>
  <si>
    <t>県単独道路整備事業に係る負担金</t>
  </si>
  <si>
    <t>県</t>
    <rPh sb="0" eb="1">
      <t>ケン</t>
    </rPh>
    <phoneticPr fontId="3"/>
  </si>
  <si>
    <t>土木</t>
    <rPh sb="0" eb="2">
      <t>ドボク</t>
    </rPh>
    <phoneticPr fontId="3"/>
  </si>
  <si>
    <t>その他の補助金等</t>
  </si>
  <si>
    <t>袋井市森町広域行政組合</t>
  </si>
  <si>
    <t>消防</t>
    <rPh sb="0" eb="2">
      <t>ショウボウ</t>
    </rPh>
    <phoneticPr fontId="3"/>
  </si>
  <si>
    <t>袋井市森町広域行政組合分担金（ごみ処理施設費分）</t>
  </si>
  <si>
    <t>袋井市森町広域行政組合</t>
    <phoneticPr fontId="3"/>
  </si>
  <si>
    <t>環境衛生</t>
    <rPh sb="0" eb="2">
      <t>カンキョウ</t>
    </rPh>
    <rPh sb="2" eb="4">
      <t>エイセイ</t>
    </rPh>
    <phoneticPr fontId="3"/>
  </si>
  <si>
    <t>中東遠総合医療センター負担金</t>
  </si>
  <si>
    <t>中東遠総合医療センター</t>
    <phoneticPr fontId="3"/>
  </si>
  <si>
    <t>保健衛生</t>
    <rPh sb="0" eb="2">
      <t>ホケン</t>
    </rPh>
    <rPh sb="2" eb="4">
      <t>エイセイ</t>
    </rPh>
    <phoneticPr fontId="3"/>
  </si>
  <si>
    <t>袋井市病院事業運営費補助金</t>
  </si>
  <si>
    <t>袋井市病院</t>
    <phoneticPr fontId="3"/>
  </si>
  <si>
    <t>中遠広域事務組合分担金</t>
  </si>
  <si>
    <t>中遠広域事務組合</t>
    <phoneticPr fontId="3"/>
  </si>
  <si>
    <t>袋井市土地区画整理事業補助金</t>
  </si>
  <si>
    <t>袋井市土地区画整理事業</t>
    <phoneticPr fontId="3"/>
  </si>
  <si>
    <t>袋井市防災センター整備負担金</t>
    <rPh sb="0" eb="3">
      <t>フクロイシ</t>
    </rPh>
    <rPh sb="3" eb="5">
      <t>ボウサイ</t>
    </rPh>
    <rPh sb="9" eb="11">
      <t>セイビ</t>
    </rPh>
    <rPh sb="11" eb="14">
      <t>フタンキン</t>
    </rPh>
    <phoneticPr fontId="3"/>
  </si>
  <si>
    <t>袋井市森町広域行政組合分担金（し尿処理施設費分）</t>
  </si>
  <si>
    <t>袋井市森町広域行政組合</t>
    <phoneticPr fontId="3"/>
  </si>
  <si>
    <t>社会福祉施設整備費及び設備費補助金</t>
  </si>
  <si>
    <t>福祉</t>
    <rPh sb="0" eb="2">
      <t>フクシ</t>
    </rPh>
    <phoneticPr fontId="3"/>
  </si>
  <si>
    <t>多面的機能支払交付金</t>
  </si>
  <si>
    <t>個人等</t>
    <rPh sb="0" eb="2">
      <t>コジン</t>
    </rPh>
    <rPh sb="2" eb="3">
      <t>トウ</t>
    </rPh>
    <phoneticPr fontId="3"/>
  </si>
  <si>
    <t>農林</t>
    <rPh sb="0" eb="2">
      <t>ノウリン</t>
    </rPh>
    <phoneticPr fontId="3"/>
  </si>
  <si>
    <t>合併処理浄化槽設置補助事業費補助金</t>
  </si>
  <si>
    <t>袋井市社会福祉協議会活動費補助金</t>
  </si>
  <si>
    <t>袋井市社会福祉協議会</t>
    <phoneticPr fontId="3"/>
  </si>
  <si>
    <t>乳幼児保育推進事業費補助金</t>
  </si>
  <si>
    <t>保育所等</t>
    <rPh sb="0" eb="2">
      <t>ホイク</t>
    </rPh>
    <rPh sb="2" eb="3">
      <t>ショ</t>
    </rPh>
    <rPh sb="3" eb="4">
      <t>トウ</t>
    </rPh>
    <phoneticPr fontId="3"/>
  </si>
  <si>
    <t>産地パワーアップ事業費補助金</t>
  </si>
  <si>
    <t>袋井市工場立地奨励補助金</t>
  </si>
  <si>
    <t>各会社</t>
    <rPh sb="0" eb="3">
      <t>カクカイシャ</t>
    </rPh>
    <phoneticPr fontId="3"/>
  </si>
  <si>
    <t>商工</t>
    <rPh sb="0" eb="2">
      <t>ショウコウ</t>
    </rPh>
    <phoneticPr fontId="3"/>
  </si>
  <si>
    <t>中東遠看護専門学校組合</t>
  </si>
  <si>
    <t>生活バス路線維持補助金</t>
  </si>
  <si>
    <t>各路線バス</t>
    <rPh sb="0" eb="3">
      <t>カクロセン</t>
    </rPh>
    <phoneticPr fontId="3"/>
  </si>
  <si>
    <t>総務</t>
    <rPh sb="0" eb="2">
      <t>ソウム</t>
    </rPh>
    <phoneticPr fontId="3"/>
  </si>
  <si>
    <t>その他</t>
    <rPh sb="2" eb="3">
      <t>タ</t>
    </rPh>
    <phoneticPr fontId="3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</si>
  <si>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</si>
  <si>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3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</si>
  <si>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3"/>
  </si>
  <si>
    <t>未収金_永代墓地使用料</t>
    <rPh sb="0" eb="3">
      <t>ミシュウキン</t>
    </rPh>
    <rPh sb="4" eb="6">
      <t>エイダイ</t>
    </rPh>
    <rPh sb="6" eb="8">
      <t>ボチ</t>
    </rPh>
    <rPh sb="8" eb="11">
      <t>シヨウリョウ</t>
    </rPh>
    <phoneticPr fontId="3"/>
  </si>
  <si>
    <t>年度：平成30年度</t>
    <phoneticPr fontId="3"/>
  </si>
  <si>
    <t>有形固定資産に係る行政目的別の明細</t>
  </si>
  <si>
    <t>年度：平成30年度</t>
  </si>
  <si>
    <t>会計：一般会計等</t>
  </si>
  <si>
    <t>（単位：円）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</si>
  <si>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</si>
  <si>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</si>
  <si>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</si>
  <si>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</si>
  <si>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</si>
  <si>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</si>
  <si>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</si>
  <si>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</si>
  <si>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</si>
  <si>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</si>
  <si>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</si>
  <si>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</si>
  <si>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</si>
  <si>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</si>
  <si>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</si>
  <si>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</si>
  <si>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</si>
  <si>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</si>
  <si>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</si>
  <si>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その他の公共用財産</t>
  </si>
  <si>
    <t>　公共用財産建設仮勘定</t>
  </si>
  <si>
    <t>物品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</si>
  <si>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</si>
  <si>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</si>
  <si>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</si>
  <si>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</si>
  <si>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</si>
  <si>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</si>
  <si>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</si>
  <si>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</si>
  <si>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　建物付属設備</t>
  </si>
  <si>
    <t>　機械器具</t>
  </si>
  <si>
    <t>　物品</t>
  </si>
  <si>
    <t>　美術品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</si>
</sst>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7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9" sqref="I9"/>
    </sheetView>
  </sheetViews>
  <sheetFormatPr defaultColWidth="8.875" defaultRowHeight="11.25" x14ac:dyDescent="0.15"/>
  <cols>
    <col min="1" max="1" width="30" style="4" bestFit="1" customWidth="1"/>
    <col min="2" max="6" width="20.875" style="4" customWidth="1"/>
    <col min="7" max="7" width="11.25" style="4" bestFit="1" customWidth="1"/>
    <col min="8" max="16384" width="8.875" style="4"/>
  </cols>
  <sheetData>
    <row r="1" spans="1:7" ht="21" x14ac:dyDescent="0.2">
      <c r="A1" s="3" t="s">
        <v>0</v>
      </c>
    </row>
    <row r="2" spans="1:7" ht="13.5" x14ac:dyDescent="0.15">
      <c r="A2" s="6" t="s">
        <v>1</v>
      </c>
    </row>
    <row r="3" spans="1:7" ht="13.5" x14ac:dyDescent="0.15">
      <c r="A3" s="6" t="s">
        <v>14</v>
      </c>
    </row>
    <row r="4" spans="1:7" ht="13.5" x14ac:dyDescent="0.15">
      <c r="F4" s="5" t="s">
        <v>13</v>
      </c>
    </row>
    <row r="5" spans="1:7" ht="22.5" customHeight="1" x14ac:dyDescent="0.15">
      <c r="A5" s="16" t="s">
        <v>2</v>
      </c>
      <c r="B5" s="16" t="s">
        <v>3</v>
      </c>
      <c r="C5" s="16" t="s">
        <v>4</v>
      </c>
      <c r="D5" s="16" t="s">
        <v>5</v>
      </c>
      <c r="E5" s="16"/>
      <c r="F5" s="16" t="s">
        <v>6</v>
      </c>
    </row>
    <row r="6" spans="1:7" ht="22.5" customHeight="1" x14ac:dyDescent="0.15">
      <c r="A6" s="16"/>
      <c r="B6" s="16"/>
      <c r="C6" s="16"/>
      <c r="D6" s="2" t="s">
        <v>7</v>
      </c>
      <c r="E6" s="2" t="s">
        <v>8</v>
      </c>
      <c r="F6" s="16"/>
    </row>
    <row r="7" spans="1:7" ht="18" customHeight="1" x14ac:dyDescent="0.15">
      <c r="A7" s="7" t="s">
        <v>10</v>
      </c>
      <c r="B7" s="8">
        <v>294806930</v>
      </c>
      <c r="C7" s="8">
        <v>317560505.33333331</v>
      </c>
      <c r="D7" s="8">
        <v>294806930</v>
      </c>
      <c r="E7" s="8"/>
      <c r="F7" s="8">
        <f>B7+C7-D7-E7</f>
        <v>317560505.33333325</v>
      </c>
    </row>
    <row r="8" spans="1:7" ht="18" customHeight="1" x14ac:dyDescent="0.15">
      <c r="A8" s="7"/>
      <c r="B8" s="8"/>
      <c r="C8" s="8"/>
      <c r="D8" s="8"/>
      <c r="E8" s="8"/>
      <c r="F8" s="8"/>
    </row>
    <row r="9" spans="1:7" ht="18" customHeight="1" x14ac:dyDescent="0.15">
      <c r="A9" s="7" t="s">
        <v>11</v>
      </c>
      <c r="B9" s="8">
        <v>3645652000</v>
      </c>
      <c r="C9" s="8"/>
      <c r="D9" s="8">
        <v>208873235</v>
      </c>
      <c r="E9" s="8">
        <v>27816765</v>
      </c>
      <c r="F9" s="8">
        <f t="shared" ref="F9:F11" si="0">B9+C9-D9-E9</f>
        <v>3408962000</v>
      </c>
    </row>
    <row r="10" spans="1:7" ht="18" customHeight="1" x14ac:dyDescent="0.15">
      <c r="A10" s="11"/>
      <c r="B10" s="12"/>
      <c r="C10" s="12"/>
      <c r="D10" s="12"/>
      <c r="E10" s="12"/>
      <c r="F10" s="12"/>
    </row>
    <row r="11" spans="1:7" ht="18" customHeight="1" x14ac:dyDescent="0.15">
      <c r="A11" s="7" t="s">
        <v>12</v>
      </c>
      <c r="B11" s="8">
        <v>60922099</v>
      </c>
      <c r="C11" s="8">
        <v>42405819</v>
      </c>
      <c r="D11" s="8">
        <v>47772282</v>
      </c>
      <c r="E11" s="8"/>
      <c r="F11" s="8">
        <f t="shared" si="0"/>
        <v>55555636</v>
      </c>
      <c r="G11" s="14"/>
    </row>
    <row r="12" spans="1:7" ht="18" customHeight="1" x14ac:dyDescent="0.15">
      <c r="A12" s="7"/>
      <c r="B12" s="8"/>
      <c r="C12" s="8"/>
      <c r="D12" s="8"/>
      <c r="E12" s="8"/>
      <c r="F12" s="8"/>
    </row>
    <row r="13" spans="1:7" ht="18" customHeight="1" x14ac:dyDescent="0.15">
      <c r="A13" s="9"/>
      <c r="B13" s="10"/>
      <c r="C13" s="10"/>
      <c r="D13" s="10"/>
      <c r="E13" s="10"/>
      <c r="F13" s="10"/>
    </row>
    <row r="14" spans="1:7" ht="18" customHeight="1" x14ac:dyDescent="0.15">
      <c r="A14" s="11"/>
      <c r="B14" s="12"/>
      <c r="C14" s="12"/>
      <c r="D14" s="12"/>
      <c r="E14" s="12"/>
      <c r="F14" s="12"/>
    </row>
    <row r="15" spans="1:7" ht="18" customHeight="1" x14ac:dyDescent="0.15">
      <c r="A15" s="1" t="s">
        <v>9</v>
      </c>
      <c r="B15" s="13">
        <f>SUM(B7:B14)</f>
        <v>4001381029</v>
      </c>
      <c r="C15" s="13">
        <f t="shared" ref="C15:F15" si="1">SUM(C7:C14)</f>
        <v>359966324.33333331</v>
      </c>
      <c r="D15" s="13">
        <f t="shared" si="1"/>
        <v>551452447</v>
      </c>
      <c r="E15" s="13">
        <f t="shared" si="1"/>
        <v>27816765</v>
      </c>
      <c r="F15" s="13">
        <f t="shared" si="1"/>
        <v>3782078141.333333</v>
      </c>
    </row>
  </sheetData>
  <mergeCells count="5">
    <mergeCell ref="A5:A6"/>
    <mergeCell ref="B5:B6"/>
    <mergeCell ref="C5:C6"/>
    <mergeCell ref="F5:F6"/>
    <mergeCell ref="D5:E5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8" sqref="H8"/>
    </sheetView>
  </sheetViews>
  <sheetFormatPr defaultRowHeight="13.5" x14ac:dyDescent="0.15"/>
  <cols>
    <col min="1" max="1" width="23" bestFit="1" customWidth="1"/>
    <col min="2" max="2" width="12.75" customWidth="1"/>
    <col min="6" max="6" width="15" bestFit="1" customWidth="1"/>
    <col min="7" max="7" width="11.875" customWidth="1"/>
  </cols>
  <sheetData>
    <row r="1" spans="1:7" s="4" customFormat="1" ht="21" x14ac:dyDescent="0.2">
      <c r="A1" s="3" t="s">
        <v>15</v>
      </c>
    </row>
    <row r="2" spans="1:7" s="4" customFormat="1" x14ac:dyDescent="0.15">
      <c r="A2" s="6" t="s">
        <v>1</v>
      </c>
    </row>
    <row r="3" spans="1:7" s="4" customFormat="1" x14ac:dyDescent="0.15">
      <c r="A3" s="6" t="s">
        <v>16</v>
      </c>
    </row>
    <row r="4" spans="1:7" s="4" customFormat="1" x14ac:dyDescent="0.15">
      <c r="G4" s="5" t="s">
        <v>13</v>
      </c>
    </row>
    <row r="5" spans="1:7" s="4" customFormat="1" ht="22.5" customHeight="1" x14ac:dyDescent="0.15">
      <c r="A5" s="15" t="s">
        <v>17</v>
      </c>
      <c r="B5" s="15" t="s">
        <v>18</v>
      </c>
      <c r="C5" s="15" t="s">
        <v>19</v>
      </c>
      <c r="D5" s="15" t="s">
        <v>20</v>
      </c>
      <c r="E5" s="15" t="s">
        <v>8</v>
      </c>
      <c r="F5" s="17" t="s">
        <v>21</v>
      </c>
      <c r="G5" s="17" t="s">
        <v>22</v>
      </c>
    </row>
    <row r="6" spans="1:7" s="4" customFormat="1" ht="18" customHeight="1" x14ac:dyDescent="0.15">
      <c r="A6" s="18" t="s">
        <v>23</v>
      </c>
      <c r="B6" s="13">
        <v>2163070596</v>
      </c>
      <c r="C6" s="13"/>
      <c r="D6" s="13"/>
      <c r="E6" s="13"/>
      <c r="F6" s="13">
        <f>SUM(B6:E6)</f>
        <v>2163070596</v>
      </c>
      <c r="G6" s="13"/>
    </row>
    <row r="7" spans="1:7" s="4" customFormat="1" ht="18" customHeight="1" x14ac:dyDescent="0.15">
      <c r="A7" s="18" t="s">
        <v>24</v>
      </c>
      <c r="B7" s="13">
        <v>622904561</v>
      </c>
      <c r="C7" s="13"/>
      <c r="D7" s="13"/>
      <c r="E7" s="13"/>
      <c r="F7" s="13">
        <f t="shared" ref="F7:F18" si="0">SUM(B7:E7)</f>
        <v>622904561</v>
      </c>
      <c r="G7" s="13"/>
    </row>
    <row r="8" spans="1:7" s="4" customFormat="1" ht="18" customHeight="1" x14ac:dyDescent="0.15">
      <c r="A8" s="18" t="s">
        <v>25</v>
      </c>
      <c r="B8" s="13">
        <v>501810358</v>
      </c>
      <c r="C8" s="13"/>
      <c r="D8" s="13"/>
      <c r="E8" s="13"/>
      <c r="F8" s="13">
        <f t="shared" si="0"/>
        <v>501810358</v>
      </c>
      <c r="G8" s="13"/>
    </row>
    <row r="9" spans="1:7" s="4" customFormat="1" ht="18" customHeight="1" x14ac:dyDescent="0.15">
      <c r="A9" s="18" t="s">
        <v>26</v>
      </c>
      <c r="B9" s="13">
        <v>258994896</v>
      </c>
      <c r="C9" s="13"/>
      <c r="D9" s="13"/>
      <c r="E9" s="13"/>
      <c r="F9" s="13">
        <f t="shared" si="0"/>
        <v>258994896</v>
      </c>
      <c r="G9" s="13"/>
    </row>
    <row r="10" spans="1:7" s="4" customFormat="1" ht="18" customHeight="1" x14ac:dyDescent="0.15">
      <c r="A10" s="18" t="s">
        <v>27</v>
      </c>
      <c r="B10" s="13">
        <v>67581863</v>
      </c>
      <c r="C10" s="13"/>
      <c r="D10" s="13"/>
      <c r="E10" s="13"/>
      <c r="F10" s="13">
        <f t="shared" si="0"/>
        <v>67581863</v>
      </c>
      <c r="G10" s="13"/>
    </row>
    <row r="11" spans="1:7" s="4" customFormat="1" ht="18" customHeight="1" x14ac:dyDescent="0.15">
      <c r="A11" s="18" t="s">
        <v>28</v>
      </c>
      <c r="B11" s="13">
        <v>41845943</v>
      </c>
      <c r="C11" s="13"/>
      <c r="D11" s="13"/>
      <c r="E11" s="13"/>
      <c r="F11" s="13">
        <f t="shared" si="0"/>
        <v>41845943</v>
      </c>
      <c r="G11" s="13"/>
    </row>
    <row r="12" spans="1:7" s="4" customFormat="1" ht="18" customHeight="1" x14ac:dyDescent="0.15">
      <c r="A12" s="18" t="s">
        <v>29</v>
      </c>
      <c r="B12" s="13">
        <v>20546891</v>
      </c>
      <c r="C12" s="13"/>
      <c r="D12" s="13"/>
      <c r="E12" s="13"/>
      <c r="F12" s="13">
        <f t="shared" si="0"/>
        <v>20546891</v>
      </c>
      <c r="G12" s="13"/>
    </row>
    <row r="13" spans="1:7" s="4" customFormat="1" ht="18" customHeight="1" x14ac:dyDescent="0.15">
      <c r="A13" s="18" t="s">
        <v>30</v>
      </c>
      <c r="B13" s="13">
        <v>1297555305</v>
      </c>
      <c r="C13" s="13"/>
      <c r="D13" s="13"/>
      <c r="E13" s="13"/>
      <c r="F13" s="13">
        <f t="shared" si="0"/>
        <v>1297555305</v>
      </c>
      <c r="G13" s="13"/>
    </row>
    <row r="14" spans="1:7" s="4" customFormat="1" ht="18" customHeight="1" x14ac:dyDescent="0.15">
      <c r="A14" s="18" t="s">
        <v>31</v>
      </c>
      <c r="B14" s="13">
        <v>694125928</v>
      </c>
      <c r="C14" s="13"/>
      <c r="D14" s="13"/>
      <c r="E14" s="13"/>
      <c r="F14" s="13">
        <f t="shared" si="0"/>
        <v>694125928</v>
      </c>
      <c r="G14" s="13"/>
    </row>
    <row r="15" spans="1:7" s="4" customFormat="1" ht="18" customHeight="1" x14ac:dyDescent="0.15">
      <c r="A15" s="18" t="s">
        <v>32</v>
      </c>
      <c r="B15" s="13">
        <v>256269004</v>
      </c>
      <c r="C15" s="13"/>
      <c r="D15" s="13"/>
      <c r="E15" s="13"/>
      <c r="F15" s="13">
        <f t="shared" si="0"/>
        <v>256269004</v>
      </c>
      <c r="G15" s="13"/>
    </row>
    <row r="16" spans="1:7" s="4" customFormat="1" ht="18" customHeight="1" x14ac:dyDescent="0.15">
      <c r="A16" s="18" t="s">
        <v>33</v>
      </c>
      <c r="B16" s="13">
        <v>102286539</v>
      </c>
      <c r="C16" s="13"/>
      <c r="D16" s="13"/>
      <c r="E16" s="13"/>
      <c r="F16" s="13">
        <f t="shared" si="0"/>
        <v>102286539</v>
      </c>
      <c r="G16" s="13"/>
    </row>
    <row r="17" spans="1:7" s="4" customFormat="1" ht="18" customHeight="1" x14ac:dyDescent="0.15">
      <c r="A17" s="18" t="s">
        <v>34</v>
      </c>
      <c r="B17" s="13">
        <v>104849967</v>
      </c>
      <c r="C17" s="13"/>
      <c r="D17" s="13"/>
      <c r="E17" s="13"/>
      <c r="F17" s="13">
        <f t="shared" si="0"/>
        <v>104849967</v>
      </c>
      <c r="G17" s="13"/>
    </row>
    <row r="18" spans="1:7" s="4" customFormat="1" ht="18" customHeight="1" x14ac:dyDescent="0.15">
      <c r="A18" s="18" t="s">
        <v>35</v>
      </c>
      <c r="B18" s="13">
        <v>22472156</v>
      </c>
      <c r="C18" s="13"/>
      <c r="D18" s="13"/>
      <c r="E18" s="13"/>
      <c r="F18" s="13">
        <f t="shared" si="0"/>
        <v>22472156</v>
      </c>
      <c r="G18" s="13"/>
    </row>
    <row r="19" spans="1:7" s="4" customFormat="1" ht="18" customHeight="1" x14ac:dyDescent="0.15">
      <c r="A19" s="18"/>
      <c r="B19" s="13"/>
      <c r="C19" s="13"/>
      <c r="D19" s="13"/>
      <c r="E19" s="13"/>
      <c r="F19" s="13"/>
      <c r="G19" s="13"/>
    </row>
    <row r="20" spans="1:7" s="4" customFormat="1" ht="18" customHeight="1" x14ac:dyDescent="0.15">
      <c r="A20" s="1" t="s">
        <v>9</v>
      </c>
      <c r="B20" s="13">
        <f>SUM(B6:B19)</f>
        <v>6154314007</v>
      </c>
      <c r="C20" s="13">
        <f t="shared" ref="C20:F20" si="1">SUM(C6:C19)</f>
        <v>0</v>
      </c>
      <c r="D20" s="13">
        <f t="shared" si="1"/>
        <v>0</v>
      </c>
      <c r="E20" s="13">
        <f t="shared" si="1"/>
        <v>0</v>
      </c>
      <c r="F20" s="13">
        <f t="shared" si="1"/>
        <v>6154314007</v>
      </c>
      <c r="G20" s="13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I18" sqref="I18"/>
    </sheetView>
  </sheetViews>
  <sheetFormatPr defaultRowHeight="13.5" x14ac:dyDescent="0.15"/>
  <cols>
    <col min="1" max="1" width="16" customWidth="1"/>
    <col min="2" max="2" width="19.25" customWidth="1"/>
    <col min="4" max="4" width="20" customWidth="1"/>
    <col min="5" max="5" width="18.875" customWidth="1"/>
  </cols>
  <sheetData>
    <row r="1" spans="1:5" s="4" customFormat="1" ht="21" x14ac:dyDescent="0.2">
      <c r="A1" s="3" t="s">
        <v>36</v>
      </c>
    </row>
    <row r="2" spans="1:5" s="4" customFormat="1" x14ac:dyDescent="0.15">
      <c r="A2" s="6" t="s">
        <v>1</v>
      </c>
    </row>
    <row r="3" spans="1:5" s="4" customFormat="1" x14ac:dyDescent="0.15">
      <c r="A3" s="6" t="s">
        <v>64</v>
      </c>
    </row>
    <row r="4" spans="1:5" s="4" customFormat="1" x14ac:dyDescent="0.15">
      <c r="E4" s="5" t="s">
        <v>13</v>
      </c>
    </row>
    <row r="5" spans="1:5" s="4" customFormat="1" ht="22.5" customHeight="1" x14ac:dyDescent="0.15">
      <c r="A5" s="15" t="s">
        <v>38</v>
      </c>
      <c r="B5" s="15" t="s">
        <v>2</v>
      </c>
      <c r="C5" s="16" t="s">
        <v>39</v>
      </c>
      <c r="D5" s="16"/>
      <c r="E5" s="15" t="s">
        <v>40</v>
      </c>
    </row>
    <row r="6" spans="1:5" s="4" customFormat="1" ht="18" customHeight="1" x14ac:dyDescent="0.15">
      <c r="A6" s="19" t="s">
        <v>41</v>
      </c>
      <c r="B6" s="19" t="s">
        <v>42</v>
      </c>
      <c r="C6" s="20" t="s">
        <v>43</v>
      </c>
      <c r="D6" s="21"/>
      <c r="E6" s="22">
        <f>15370472517-533884101+566120672</f>
        <v>15402709088</v>
      </c>
    </row>
    <row r="7" spans="1:5" s="4" customFormat="1" ht="18" customHeight="1" x14ac:dyDescent="0.15">
      <c r="A7" s="19"/>
      <c r="B7" s="19"/>
      <c r="C7" s="20" t="s">
        <v>44</v>
      </c>
      <c r="D7" s="21"/>
      <c r="E7" s="13">
        <v>392927000</v>
      </c>
    </row>
    <row r="8" spans="1:5" s="4" customFormat="1" ht="18" customHeight="1" x14ac:dyDescent="0.15">
      <c r="A8" s="19"/>
      <c r="B8" s="19"/>
      <c r="C8" s="20" t="s">
        <v>45</v>
      </c>
      <c r="D8" s="21"/>
      <c r="E8" s="13">
        <v>23935000</v>
      </c>
    </row>
    <row r="9" spans="1:5" s="4" customFormat="1" ht="18" customHeight="1" x14ac:dyDescent="0.15">
      <c r="A9" s="19"/>
      <c r="B9" s="19"/>
      <c r="C9" s="20" t="s">
        <v>46</v>
      </c>
      <c r="D9" s="21"/>
      <c r="E9" s="13">
        <v>45654000</v>
      </c>
    </row>
    <row r="10" spans="1:5" s="4" customFormat="1" ht="18" customHeight="1" x14ac:dyDescent="0.15">
      <c r="A10" s="19"/>
      <c r="B10" s="19"/>
      <c r="C10" s="20" t="s">
        <v>47</v>
      </c>
      <c r="D10" s="21"/>
      <c r="E10" s="13">
        <v>45703000</v>
      </c>
    </row>
    <row r="11" spans="1:5" s="4" customFormat="1" ht="18" customHeight="1" x14ac:dyDescent="0.15">
      <c r="A11" s="19"/>
      <c r="B11" s="19"/>
      <c r="C11" s="20" t="s">
        <v>48</v>
      </c>
      <c r="D11" s="21"/>
      <c r="E11" s="13">
        <v>1669533000</v>
      </c>
    </row>
    <row r="12" spans="1:5" s="4" customFormat="1" ht="18" customHeight="1" x14ac:dyDescent="0.15">
      <c r="A12" s="19"/>
      <c r="B12" s="19"/>
      <c r="C12" s="20" t="s">
        <v>49</v>
      </c>
      <c r="D12" s="21"/>
      <c r="E12" s="13">
        <v>39423182</v>
      </c>
    </row>
    <row r="13" spans="1:5" s="4" customFormat="1" ht="18" customHeight="1" x14ac:dyDescent="0.15">
      <c r="A13" s="19"/>
      <c r="B13" s="19"/>
      <c r="C13" s="20" t="s">
        <v>50</v>
      </c>
      <c r="D13" s="21"/>
      <c r="E13" s="13">
        <v>151525000</v>
      </c>
    </row>
    <row r="14" spans="1:5" s="4" customFormat="1" ht="18" customHeight="1" x14ac:dyDescent="0.15">
      <c r="A14" s="19"/>
      <c r="B14" s="19"/>
      <c r="C14" s="20" t="s">
        <v>51</v>
      </c>
      <c r="D14" s="21"/>
      <c r="E14" s="13">
        <v>95068000</v>
      </c>
    </row>
    <row r="15" spans="1:5" s="4" customFormat="1" ht="18" customHeight="1" x14ac:dyDescent="0.15">
      <c r="A15" s="19"/>
      <c r="B15" s="19"/>
      <c r="C15" s="20" t="s">
        <v>52</v>
      </c>
      <c r="D15" s="21"/>
      <c r="E15" s="13">
        <v>2282059000</v>
      </c>
    </row>
    <row r="16" spans="1:5" s="4" customFormat="1" ht="18" customHeight="1" x14ac:dyDescent="0.15">
      <c r="A16" s="19"/>
      <c r="B16" s="19"/>
      <c r="C16" s="20" t="s">
        <v>53</v>
      </c>
      <c r="D16" s="21"/>
      <c r="E16" s="13">
        <v>17585000</v>
      </c>
    </row>
    <row r="17" spans="1:5" s="4" customFormat="1" ht="18" customHeight="1" x14ac:dyDescent="0.15">
      <c r="A17" s="19"/>
      <c r="B17" s="19"/>
      <c r="C17" s="20" t="s">
        <v>54</v>
      </c>
      <c r="D17" s="21"/>
      <c r="E17" s="13">
        <v>480318542</v>
      </c>
    </row>
    <row r="18" spans="1:5" s="4" customFormat="1" ht="18" customHeight="1" x14ac:dyDescent="0.15">
      <c r="A18" s="19"/>
      <c r="B18" s="19"/>
      <c r="C18" s="20" t="s">
        <v>55</v>
      </c>
      <c r="D18" s="21"/>
      <c r="E18" s="13">
        <v>74758686</v>
      </c>
    </row>
    <row r="19" spans="1:5" s="4" customFormat="1" ht="18" customHeight="1" x14ac:dyDescent="0.15">
      <c r="A19" s="19"/>
      <c r="B19" s="19"/>
      <c r="C19" s="20" t="s">
        <v>56</v>
      </c>
      <c r="D19" s="21"/>
      <c r="E19" s="13">
        <v>102511901</v>
      </c>
    </row>
    <row r="20" spans="1:5" s="4" customFormat="1" ht="18" customHeight="1" x14ac:dyDescent="0.15">
      <c r="A20" s="19"/>
      <c r="B20" s="19"/>
      <c r="C20" s="20"/>
      <c r="D20" s="21"/>
      <c r="E20" s="13"/>
    </row>
    <row r="21" spans="1:5" s="4" customFormat="1" ht="18" customHeight="1" x14ac:dyDescent="0.15">
      <c r="A21" s="19"/>
      <c r="B21" s="19"/>
      <c r="C21" s="19" t="s">
        <v>57</v>
      </c>
      <c r="D21" s="21"/>
      <c r="E21" s="13">
        <f>SUM(E6:E20)</f>
        <v>20823710399</v>
      </c>
    </row>
    <row r="22" spans="1:5" s="4" customFormat="1" ht="18" customHeight="1" x14ac:dyDescent="0.15">
      <c r="A22" s="19"/>
      <c r="B22" s="19" t="s">
        <v>58</v>
      </c>
      <c r="C22" s="23" t="s">
        <v>59</v>
      </c>
      <c r="D22" s="18" t="s">
        <v>60</v>
      </c>
      <c r="E22" s="13">
        <v>796672000</v>
      </c>
    </row>
    <row r="23" spans="1:5" s="4" customFormat="1" ht="18" customHeight="1" x14ac:dyDescent="0.15">
      <c r="A23" s="19"/>
      <c r="B23" s="19"/>
      <c r="C23" s="19"/>
      <c r="D23" s="18" t="s">
        <v>61</v>
      </c>
      <c r="E23" s="13">
        <v>218632000</v>
      </c>
    </row>
    <row r="24" spans="1:5" s="4" customFormat="1" ht="18" customHeight="1" x14ac:dyDescent="0.15">
      <c r="A24" s="19"/>
      <c r="B24" s="19"/>
      <c r="C24" s="19"/>
      <c r="D24" s="18"/>
      <c r="E24" s="13"/>
    </row>
    <row r="25" spans="1:5" s="4" customFormat="1" ht="18" customHeight="1" x14ac:dyDescent="0.15">
      <c r="A25" s="19"/>
      <c r="B25" s="19"/>
      <c r="C25" s="19"/>
      <c r="D25" s="18"/>
      <c r="E25" s="13"/>
    </row>
    <row r="26" spans="1:5" s="4" customFormat="1" ht="18" customHeight="1" x14ac:dyDescent="0.15">
      <c r="A26" s="19"/>
      <c r="B26" s="19"/>
      <c r="C26" s="19"/>
      <c r="D26" s="1" t="s">
        <v>62</v>
      </c>
      <c r="E26" s="13">
        <f>SUM(E22:E25)</f>
        <v>1015304000</v>
      </c>
    </row>
    <row r="27" spans="1:5" s="4" customFormat="1" ht="18" customHeight="1" x14ac:dyDescent="0.15">
      <c r="A27" s="19"/>
      <c r="B27" s="19"/>
      <c r="C27" s="23" t="s">
        <v>63</v>
      </c>
      <c r="D27" s="18" t="s">
        <v>60</v>
      </c>
      <c r="E27" s="13">
        <f>4096195116-E22</f>
        <v>3299523116</v>
      </c>
    </row>
    <row r="28" spans="1:5" s="4" customFormat="1" ht="18" customHeight="1" x14ac:dyDescent="0.15">
      <c r="A28" s="19"/>
      <c r="B28" s="19"/>
      <c r="C28" s="19"/>
      <c r="D28" s="18" t="s">
        <v>61</v>
      </c>
      <c r="E28" s="13">
        <f>2140407336-E23</f>
        <v>1921775336</v>
      </c>
    </row>
    <row r="29" spans="1:5" s="4" customFormat="1" ht="18" customHeight="1" x14ac:dyDescent="0.15">
      <c r="A29" s="19"/>
      <c r="B29" s="19"/>
      <c r="C29" s="19"/>
      <c r="D29" s="18"/>
      <c r="E29" s="13"/>
    </row>
    <row r="30" spans="1:5" s="4" customFormat="1" ht="18" customHeight="1" x14ac:dyDescent="0.15">
      <c r="A30" s="19"/>
      <c r="B30" s="19"/>
      <c r="C30" s="19"/>
      <c r="D30" s="18"/>
      <c r="E30" s="13"/>
    </row>
    <row r="31" spans="1:5" s="4" customFormat="1" ht="18" customHeight="1" x14ac:dyDescent="0.15">
      <c r="A31" s="19"/>
      <c r="B31" s="19"/>
      <c r="C31" s="19"/>
      <c r="D31" s="1" t="s">
        <v>62</v>
      </c>
      <c r="E31" s="13">
        <f>SUM(E27:E30)</f>
        <v>5221298452</v>
      </c>
    </row>
    <row r="32" spans="1:5" s="4" customFormat="1" ht="18" customHeight="1" x14ac:dyDescent="0.15">
      <c r="A32" s="21"/>
      <c r="B32" s="21"/>
      <c r="C32" s="19" t="s">
        <v>57</v>
      </c>
      <c r="D32" s="21"/>
      <c r="E32" s="13">
        <f>E26+E31</f>
        <v>6236602452</v>
      </c>
    </row>
    <row r="33" spans="1:5" s="4" customFormat="1" ht="18" customHeight="1" x14ac:dyDescent="0.15">
      <c r="A33" s="21"/>
      <c r="B33" s="19" t="s">
        <v>9</v>
      </c>
      <c r="C33" s="21"/>
      <c r="D33" s="21"/>
      <c r="E33" s="13">
        <f>E21+E32</f>
        <v>27060312851</v>
      </c>
    </row>
  </sheetData>
  <mergeCells count="24">
    <mergeCell ref="B33:D33"/>
    <mergeCell ref="C19:D19"/>
    <mergeCell ref="C20:D20"/>
    <mergeCell ref="C21:D21"/>
    <mergeCell ref="B22:B32"/>
    <mergeCell ref="C22:C26"/>
    <mergeCell ref="C27:C31"/>
    <mergeCell ref="C32:D32"/>
    <mergeCell ref="C13:D13"/>
    <mergeCell ref="C14:D14"/>
    <mergeCell ref="C15:D15"/>
    <mergeCell ref="C16:D16"/>
    <mergeCell ref="C17:D17"/>
    <mergeCell ref="C18:D18"/>
    <mergeCell ref="C5:D5"/>
    <mergeCell ref="A6:A33"/>
    <mergeCell ref="B6:B21"/>
    <mergeCell ref="C6:D6"/>
    <mergeCell ref="C7:D7"/>
    <mergeCell ref="C8:D8"/>
    <mergeCell ref="C9:D9"/>
    <mergeCell ref="C10:D10"/>
    <mergeCell ref="C11:D11"/>
    <mergeCell ref="C12:D1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H18" sqref="H18"/>
    </sheetView>
  </sheetViews>
  <sheetFormatPr defaultRowHeight="13.5" x14ac:dyDescent="0.15"/>
  <cols>
    <col min="1" max="1" width="32.25" bestFit="1" customWidth="1"/>
    <col min="2" max="2" width="18.5" customWidth="1"/>
    <col min="3" max="3" width="19.625" customWidth="1"/>
  </cols>
  <sheetData>
    <row r="1" spans="1:3" s="4" customFormat="1" ht="21" x14ac:dyDescent="0.2">
      <c r="A1" s="3" t="s">
        <v>65</v>
      </c>
    </row>
    <row r="2" spans="1:3" s="4" customFormat="1" x14ac:dyDescent="0.15">
      <c r="A2" s="6" t="s">
        <v>1</v>
      </c>
    </row>
    <row r="3" spans="1:3" s="4" customFormat="1" x14ac:dyDescent="0.15">
      <c r="A3" s="6" t="s">
        <v>37</v>
      </c>
    </row>
    <row r="4" spans="1:3" s="4" customFormat="1" x14ac:dyDescent="0.15">
      <c r="C4" s="5" t="s">
        <v>13</v>
      </c>
    </row>
    <row r="5" spans="1:3" s="4" customFormat="1" ht="22.5" customHeight="1" x14ac:dyDescent="0.15">
      <c r="A5" s="15" t="s">
        <v>66</v>
      </c>
      <c r="B5" s="15" t="s">
        <v>67</v>
      </c>
      <c r="C5" s="15" t="s">
        <v>68</v>
      </c>
    </row>
    <row r="6" spans="1:3" s="4" customFormat="1" ht="18" customHeight="1" x14ac:dyDescent="0.15">
      <c r="A6" s="18" t="s">
        <v>69</v>
      </c>
      <c r="B6" s="13"/>
      <c r="C6" s="13"/>
    </row>
    <row r="7" spans="1:3" s="4" customFormat="1" ht="18" customHeight="1" x14ac:dyDescent="0.15">
      <c r="A7" s="18" t="s">
        <v>70</v>
      </c>
      <c r="B7" s="13">
        <v>10443665</v>
      </c>
      <c r="C7" s="13">
        <v>0</v>
      </c>
    </row>
    <row r="8" spans="1:3" s="4" customFormat="1" ht="18" customHeight="1" x14ac:dyDescent="0.15">
      <c r="A8" s="18"/>
      <c r="B8" s="13"/>
      <c r="C8" s="13"/>
    </row>
    <row r="9" spans="1:3" s="4" customFormat="1" ht="18" customHeight="1" thickBot="1" x14ac:dyDescent="0.2">
      <c r="A9" s="24" t="s">
        <v>57</v>
      </c>
      <c r="B9" s="25">
        <f>SUM(B7:B8)</f>
        <v>10443665</v>
      </c>
      <c r="C9" s="25">
        <v>0</v>
      </c>
    </row>
    <row r="10" spans="1:3" s="4" customFormat="1" ht="18" customHeight="1" thickTop="1" x14ac:dyDescent="0.15">
      <c r="A10" s="18" t="s">
        <v>71</v>
      </c>
      <c r="B10" s="13"/>
      <c r="C10" s="13"/>
    </row>
    <row r="11" spans="1:3" s="4" customFormat="1" ht="18" customHeight="1" x14ac:dyDescent="0.15">
      <c r="A11" s="18" t="s">
        <v>72</v>
      </c>
      <c r="B11" s="13">
        <v>191300776</v>
      </c>
      <c r="C11" s="13">
        <v>27793736</v>
      </c>
    </row>
    <row r="12" spans="1:3" s="4" customFormat="1" ht="18" customHeight="1" x14ac:dyDescent="0.15">
      <c r="A12" s="18" t="s">
        <v>73</v>
      </c>
      <c r="B12" s="13">
        <v>162990455</v>
      </c>
      <c r="C12" s="13">
        <v>14989349</v>
      </c>
    </row>
    <row r="13" spans="1:3" s="4" customFormat="1" ht="18" customHeight="1" x14ac:dyDescent="0.15">
      <c r="A13" s="18" t="s">
        <v>74</v>
      </c>
      <c r="B13" s="13">
        <v>10528402</v>
      </c>
      <c r="C13" s="13">
        <v>1622954</v>
      </c>
    </row>
    <row r="14" spans="1:3" s="4" customFormat="1" ht="18" customHeight="1" x14ac:dyDescent="0.15">
      <c r="A14" s="18" t="s">
        <v>75</v>
      </c>
      <c r="B14" s="13">
        <v>30340222</v>
      </c>
      <c r="C14" s="13">
        <v>2791243</v>
      </c>
    </row>
    <row r="15" spans="1:3" s="4" customFormat="1" ht="18" customHeight="1" x14ac:dyDescent="0.15">
      <c r="A15" s="18" t="s">
        <v>76</v>
      </c>
      <c r="B15" s="13">
        <v>7350350</v>
      </c>
      <c r="C15" s="13">
        <v>2452330</v>
      </c>
    </row>
    <row r="16" spans="1:3" s="4" customFormat="1" ht="18" customHeight="1" x14ac:dyDescent="0.15">
      <c r="A16" s="18" t="s">
        <v>77</v>
      </c>
      <c r="B16" s="13">
        <v>2658605</v>
      </c>
      <c r="C16" s="13">
        <v>336178</v>
      </c>
    </row>
    <row r="17" spans="1:3" s="4" customFormat="1" ht="18" customHeight="1" x14ac:dyDescent="0.15">
      <c r="A17" s="18" t="s">
        <v>78</v>
      </c>
      <c r="B17" s="13">
        <v>138567357</v>
      </c>
      <c r="C17" s="13">
        <v>2988553.4</v>
      </c>
    </row>
    <row r="18" spans="1:3" s="4" customFormat="1" ht="18" customHeight="1" x14ac:dyDescent="0.15">
      <c r="A18" s="18"/>
      <c r="B18" s="13"/>
      <c r="C18" s="13"/>
    </row>
    <row r="19" spans="1:3" s="4" customFormat="1" ht="18" customHeight="1" x14ac:dyDescent="0.15">
      <c r="A19" s="18"/>
      <c r="B19" s="13"/>
      <c r="C19" s="13"/>
    </row>
    <row r="20" spans="1:3" s="4" customFormat="1" ht="18" customHeight="1" x14ac:dyDescent="0.15">
      <c r="A20" s="18"/>
      <c r="B20" s="13"/>
      <c r="C20" s="13"/>
    </row>
    <row r="21" spans="1:3" s="4" customFormat="1" ht="18" customHeight="1" thickBot="1" x14ac:dyDescent="0.2">
      <c r="A21" s="24" t="s">
        <v>57</v>
      </c>
      <c r="B21" s="25">
        <f>SUM(B11:B20)</f>
        <v>543736167</v>
      </c>
      <c r="C21" s="25">
        <f>SUM(C11:C20)</f>
        <v>52974343.399999999</v>
      </c>
    </row>
    <row r="22" spans="1:3" s="4" customFormat="1" ht="18" customHeight="1" thickTop="1" x14ac:dyDescent="0.15">
      <c r="A22" s="1" t="s">
        <v>9</v>
      </c>
      <c r="B22" s="13">
        <f>B9+B21</f>
        <v>554179832</v>
      </c>
      <c r="C22" s="13">
        <f>C9+C21</f>
        <v>52974343.399999999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2" sqref="B2"/>
    </sheetView>
  </sheetViews>
  <sheetFormatPr defaultRowHeight="13.5" x14ac:dyDescent="0.15"/>
  <cols>
    <col min="1" max="1" width="56" bestFit="1" customWidth="1"/>
    <col min="2" max="2" width="15" bestFit="1" customWidth="1"/>
    <col min="3" max="3" width="13.375" bestFit="1" customWidth="1"/>
    <col min="4" max="4" width="13.875" bestFit="1" customWidth="1"/>
    <col min="5" max="5" width="11.375" bestFit="1" customWidth="1"/>
    <col min="6" max="6" width="10.5" bestFit="1" customWidth="1"/>
    <col min="7" max="7" width="11.625" customWidth="1"/>
    <col min="8" max="8" width="10.625" bestFit="1" customWidth="1"/>
    <col min="9" max="9" width="12.25" bestFit="1" customWidth="1"/>
    <col min="10" max="10" width="13.875" bestFit="1" customWidth="1"/>
    <col min="11" max="11" width="9.375" bestFit="1" customWidth="1"/>
  </cols>
  <sheetData>
    <row r="1" spans="1:10" s="4" customFormat="1" ht="21" x14ac:dyDescent="0.2">
      <c r="A1" s="3" t="s">
        <v>79</v>
      </c>
    </row>
    <row r="2" spans="1:10" s="4" customFormat="1" x14ac:dyDescent="0.15">
      <c r="A2" s="6" t="s">
        <v>1</v>
      </c>
    </row>
    <row r="3" spans="1:10" s="4" customFormat="1" x14ac:dyDescent="0.15">
      <c r="A3" s="6" t="s">
        <v>37</v>
      </c>
    </row>
    <row r="4" spans="1:10" s="4" customFormat="1" ht="11.25" x14ac:dyDescent="0.15"/>
    <row r="5" spans="1:10" s="4" customFormat="1" x14ac:dyDescent="0.15">
      <c r="A5" s="26" t="s">
        <v>80</v>
      </c>
      <c r="H5" s="5" t="s">
        <v>81</v>
      </c>
    </row>
    <row r="6" spans="1:10" s="4" customFormat="1" ht="37.5" customHeight="1" x14ac:dyDescent="0.15">
      <c r="A6" s="15" t="s">
        <v>82</v>
      </c>
      <c r="B6" s="17" t="s">
        <v>83</v>
      </c>
      <c r="C6" s="17" t="s">
        <v>84</v>
      </c>
      <c r="D6" s="17" t="s">
        <v>85</v>
      </c>
      <c r="E6" s="17" t="s">
        <v>86</v>
      </c>
      <c r="F6" s="17" t="s">
        <v>87</v>
      </c>
      <c r="G6" s="17" t="s">
        <v>88</v>
      </c>
      <c r="H6" s="17" t="s">
        <v>22</v>
      </c>
    </row>
    <row r="7" spans="1:10" s="4" customFormat="1" ht="18" customHeight="1" x14ac:dyDescent="0.15">
      <c r="A7" s="27" t="s">
        <v>89</v>
      </c>
      <c r="B7" s="28">
        <v>16860</v>
      </c>
      <c r="C7" s="29">
        <v>171.3</v>
      </c>
      <c r="D7" s="28">
        <f>B7*C7</f>
        <v>2888118</v>
      </c>
      <c r="E7" s="28">
        <v>50</v>
      </c>
      <c r="F7" s="28">
        <f>E7*B7</f>
        <v>843000</v>
      </c>
      <c r="G7" s="28">
        <f>D7-F7</f>
        <v>2045118</v>
      </c>
      <c r="H7" s="28"/>
    </row>
    <row r="8" spans="1:10" s="4" customFormat="1" ht="18" customHeight="1" x14ac:dyDescent="0.15">
      <c r="A8" s="18"/>
      <c r="B8" s="13"/>
      <c r="C8" s="13"/>
      <c r="D8" s="13"/>
      <c r="E8" s="13"/>
      <c r="F8" s="13"/>
      <c r="G8" s="13"/>
      <c r="H8" s="13"/>
    </row>
    <row r="9" spans="1:10" s="4" customFormat="1" ht="18" customHeight="1" x14ac:dyDescent="0.15">
      <c r="A9" s="1" t="s">
        <v>9</v>
      </c>
      <c r="B9" s="13">
        <f t="shared" ref="B9:G9" si="0">SUM(B7:B8)</f>
        <v>16860</v>
      </c>
      <c r="C9" s="30">
        <f t="shared" si="0"/>
        <v>171.3</v>
      </c>
      <c r="D9" s="13">
        <f t="shared" si="0"/>
        <v>2888118</v>
      </c>
      <c r="E9" s="13">
        <f t="shared" si="0"/>
        <v>50</v>
      </c>
      <c r="F9" s="13">
        <f t="shared" si="0"/>
        <v>843000</v>
      </c>
      <c r="G9" s="13">
        <f t="shared" si="0"/>
        <v>2045118</v>
      </c>
      <c r="H9" s="13"/>
    </row>
    <row r="10" spans="1:10" s="4" customFormat="1" ht="11.25" x14ac:dyDescent="0.15"/>
    <row r="11" spans="1:10" s="4" customFormat="1" x14ac:dyDescent="0.15">
      <c r="A11" s="26" t="s">
        <v>90</v>
      </c>
      <c r="J11" s="5" t="s">
        <v>13</v>
      </c>
    </row>
    <row r="12" spans="1:10" s="4" customFormat="1" ht="37.5" customHeight="1" x14ac:dyDescent="0.15">
      <c r="A12" s="15" t="s">
        <v>91</v>
      </c>
      <c r="B12" s="17" t="s">
        <v>92</v>
      </c>
      <c r="C12" s="17" t="s">
        <v>93</v>
      </c>
      <c r="D12" s="17" t="s">
        <v>94</v>
      </c>
      <c r="E12" s="17" t="s">
        <v>95</v>
      </c>
      <c r="F12" s="17" t="s">
        <v>96</v>
      </c>
      <c r="G12" s="17" t="s">
        <v>97</v>
      </c>
      <c r="H12" s="17" t="s">
        <v>98</v>
      </c>
      <c r="I12" s="17" t="s">
        <v>99</v>
      </c>
      <c r="J12" s="17" t="s">
        <v>22</v>
      </c>
    </row>
    <row r="13" spans="1:10" s="4" customFormat="1" ht="18" customHeight="1" x14ac:dyDescent="0.15">
      <c r="A13" s="18" t="s">
        <v>100</v>
      </c>
      <c r="B13" s="13">
        <f>214254450+30500000</f>
        <v>244754450</v>
      </c>
      <c r="C13" s="13">
        <v>14144430222</v>
      </c>
      <c r="D13" s="13">
        <v>7512482380</v>
      </c>
      <c r="E13" s="13">
        <f>C13-D13</f>
        <v>6631947842</v>
      </c>
      <c r="F13" s="13">
        <v>244754450</v>
      </c>
      <c r="G13" s="13">
        <v>100</v>
      </c>
      <c r="H13" s="13">
        <f>E13</f>
        <v>6631947842</v>
      </c>
      <c r="I13" s="13">
        <v>0</v>
      </c>
      <c r="J13" s="13"/>
    </row>
    <row r="14" spans="1:10" s="4" customFormat="1" ht="18" customHeight="1" x14ac:dyDescent="0.15">
      <c r="A14" s="18" t="s">
        <v>101</v>
      </c>
      <c r="B14" s="13">
        <v>195000000</v>
      </c>
      <c r="C14" s="13">
        <v>1855065285</v>
      </c>
      <c r="D14" s="13">
        <v>1528865717</v>
      </c>
      <c r="E14" s="13">
        <f t="shared" ref="E14:E16" si="1">C14-D14</f>
        <v>326199568</v>
      </c>
      <c r="F14" s="13">
        <v>195000000</v>
      </c>
      <c r="G14" s="13">
        <v>100</v>
      </c>
      <c r="H14" s="13">
        <f t="shared" ref="H14:H16" si="2">E14</f>
        <v>326199568</v>
      </c>
      <c r="I14" s="13">
        <v>0</v>
      </c>
      <c r="J14" s="13"/>
    </row>
    <row r="15" spans="1:10" s="4" customFormat="1" ht="18" customHeight="1" x14ac:dyDescent="0.15">
      <c r="A15" s="18" t="s">
        <v>102</v>
      </c>
      <c r="B15" s="13">
        <v>2000000</v>
      </c>
      <c r="C15" s="22">
        <v>1279468943</v>
      </c>
      <c r="D15" s="22">
        <v>979828570</v>
      </c>
      <c r="E15" s="13">
        <f t="shared" si="1"/>
        <v>299640373</v>
      </c>
      <c r="F15" s="13">
        <v>2000000</v>
      </c>
      <c r="G15" s="13">
        <v>100</v>
      </c>
      <c r="H15" s="13">
        <f t="shared" si="2"/>
        <v>299640373</v>
      </c>
      <c r="I15" s="13">
        <v>0</v>
      </c>
      <c r="J15" s="13"/>
    </row>
    <row r="16" spans="1:10" s="4" customFormat="1" ht="18" customHeight="1" x14ac:dyDescent="0.15">
      <c r="A16" s="18" t="s">
        <v>103</v>
      </c>
      <c r="B16" s="13">
        <v>507614000</v>
      </c>
      <c r="C16" s="22">
        <v>20393745377</v>
      </c>
      <c r="D16" s="22">
        <v>20266212542</v>
      </c>
      <c r="E16" s="13">
        <f t="shared" si="1"/>
        <v>127532835</v>
      </c>
      <c r="F16" s="13">
        <v>1302074630</v>
      </c>
      <c r="G16" s="31">
        <f>B16/F16+0.01</f>
        <v>0.39985015782083089</v>
      </c>
      <c r="H16" s="13">
        <f t="shared" si="2"/>
        <v>127532835</v>
      </c>
      <c r="I16" s="13"/>
      <c r="J16" s="13"/>
    </row>
    <row r="17" spans="1:12" s="4" customFormat="1" ht="18" customHeight="1" x14ac:dyDescent="0.15">
      <c r="A17" s="18"/>
      <c r="B17" s="13"/>
      <c r="C17" s="13"/>
      <c r="D17" s="13"/>
      <c r="E17" s="13"/>
      <c r="F17" s="13"/>
      <c r="G17" s="13"/>
      <c r="H17" s="13"/>
      <c r="I17" s="13"/>
      <c r="J17" s="13"/>
    </row>
    <row r="18" spans="1:12" s="4" customFormat="1" ht="18" customHeight="1" x14ac:dyDescent="0.15">
      <c r="A18" s="1" t="s">
        <v>9</v>
      </c>
      <c r="B18" s="13">
        <f>SUM(B13:B17)</f>
        <v>949368450</v>
      </c>
      <c r="C18" s="13"/>
      <c r="D18" s="13"/>
      <c r="E18" s="13"/>
      <c r="F18" s="13"/>
      <c r="G18" s="13"/>
      <c r="H18" s="13"/>
      <c r="I18" s="13"/>
      <c r="J18" s="13"/>
    </row>
    <row r="19" spans="1:12" s="4" customFormat="1" ht="11.25" x14ac:dyDescent="0.15"/>
    <row r="20" spans="1:12" s="4" customFormat="1" x14ac:dyDescent="0.15">
      <c r="A20" s="26" t="s">
        <v>104</v>
      </c>
      <c r="K20" s="5" t="s">
        <v>13</v>
      </c>
    </row>
    <row r="21" spans="1:12" s="4" customFormat="1" ht="37.5" customHeight="1" x14ac:dyDescent="0.15">
      <c r="A21" s="15" t="s">
        <v>91</v>
      </c>
      <c r="B21" s="17" t="s">
        <v>105</v>
      </c>
      <c r="C21" s="17" t="s">
        <v>93</v>
      </c>
      <c r="D21" s="17" t="s">
        <v>94</v>
      </c>
      <c r="E21" s="17" t="s">
        <v>95</v>
      </c>
      <c r="F21" s="17" t="s">
        <v>96</v>
      </c>
      <c r="G21" s="17" t="s">
        <v>97</v>
      </c>
      <c r="H21" s="17" t="s">
        <v>98</v>
      </c>
      <c r="I21" s="17" t="s">
        <v>106</v>
      </c>
      <c r="J21" s="17" t="s">
        <v>107</v>
      </c>
      <c r="K21" s="17" t="s">
        <v>22</v>
      </c>
    </row>
    <row r="22" spans="1:12" s="4" customFormat="1" ht="18" customHeight="1" x14ac:dyDescent="0.15">
      <c r="A22" s="27" t="s">
        <v>108</v>
      </c>
      <c r="B22" s="28">
        <v>614828</v>
      </c>
      <c r="C22" s="32">
        <v>463109000</v>
      </c>
      <c r="D22" s="32">
        <v>281534000</v>
      </c>
      <c r="E22" s="28">
        <f>C22-D22</f>
        <v>181575000</v>
      </c>
      <c r="F22" s="28">
        <v>176064000</v>
      </c>
      <c r="G22" s="33">
        <f>B22/F22</f>
        <v>3.4920710650672483E-3</v>
      </c>
      <c r="H22" s="28">
        <f>E22*G22</f>
        <v>634072.80363958562</v>
      </c>
      <c r="I22" s="28"/>
      <c r="J22" s="28">
        <v>614828</v>
      </c>
      <c r="K22" s="28"/>
      <c r="L22" s="4" t="s">
        <v>109</v>
      </c>
    </row>
    <row r="23" spans="1:12" s="4" customFormat="1" ht="18" customHeight="1" x14ac:dyDescent="0.15">
      <c r="A23" s="34" t="s">
        <v>110</v>
      </c>
      <c r="B23" s="28">
        <v>50000000</v>
      </c>
      <c r="C23" s="32">
        <v>437821073</v>
      </c>
      <c r="D23" s="32">
        <v>172709586</v>
      </c>
      <c r="E23" s="28">
        <f t="shared" ref="E23:E38" si="3">C23-D23</f>
        <v>265111487</v>
      </c>
      <c r="F23" s="28">
        <v>262400000</v>
      </c>
      <c r="G23" s="33">
        <f t="shared" ref="G23:G38" si="4">B23/F23</f>
        <v>0.19054878048780488</v>
      </c>
      <c r="H23" s="28">
        <f t="shared" ref="H23:H38" si="5">E23*G23</f>
        <v>50516670.541158535</v>
      </c>
      <c r="I23" s="28"/>
      <c r="J23" s="28">
        <v>50000000</v>
      </c>
      <c r="K23" s="28">
        <v>50000000</v>
      </c>
      <c r="L23" s="4" t="s">
        <v>109</v>
      </c>
    </row>
    <row r="24" spans="1:12" s="4" customFormat="1" ht="18" customHeight="1" x14ac:dyDescent="0.15">
      <c r="A24" s="34" t="s">
        <v>111</v>
      </c>
      <c r="B24" s="28">
        <v>15000000</v>
      </c>
      <c r="C24" s="32">
        <v>2972887000</v>
      </c>
      <c r="D24" s="32">
        <v>432731000</v>
      </c>
      <c r="E24" s="28">
        <f t="shared" si="3"/>
        <v>2540156000</v>
      </c>
      <c r="F24" s="28">
        <v>100000000</v>
      </c>
      <c r="G24" s="33">
        <f t="shared" si="4"/>
        <v>0.15</v>
      </c>
      <c r="H24" s="28">
        <f t="shared" si="5"/>
        <v>381023400</v>
      </c>
      <c r="I24" s="28"/>
      <c r="J24" s="28">
        <v>15000000</v>
      </c>
      <c r="K24" s="28">
        <v>15000000</v>
      </c>
      <c r="L24" s="4" t="s">
        <v>109</v>
      </c>
    </row>
    <row r="25" spans="1:12" s="4" customFormat="1" ht="18" customHeight="1" x14ac:dyDescent="0.15">
      <c r="A25" s="18" t="s">
        <v>112</v>
      </c>
      <c r="B25" s="13">
        <v>6042000</v>
      </c>
      <c r="C25" s="13">
        <v>902237390753</v>
      </c>
      <c r="D25" s="13">
        <v>806859492514</v>
      </c>
      <c r="E25" s="13">
        <f t="shared" si="3"/>
        <v>95377898239</v>
      </c>
      <c r="F25" s="13">
        <v>68723312546</v>
      </c>
      <c r="G25" s="35">
        <f t="shared" si="4"/>
        <v>8.7917764382439836E-5</v>
      </c>
      <c r="H25" s="13">
        <f t="shared" si="5"/>
        <v>8385411.5846687257</v>
      </c>
      <c r="I25" s="13"/>
      <c r="J25" s="13">
        <v>6042000</v>
      </c>
      <c r="K25" s="13">
        <v>6042000</v>
      </c>
    </row>
    <row r="26" spans="1:12" s="4" customFormat="1" ht="18" customHeight="1" x14ac:dyDescent="0.15">
      <c r="A26" s="18" t="s">
        <v>113</v>
      </c>
      <c r="B26" s="13">
        <v>3600000</v>
      </c>
      <c r="C26" s="13">
        <v>199687422727</v>
      </c>
      <c r="D26" s="13">
        <v>187330878759</v>
      </c>
      <c r="E26" s="13">
        <f t="shared" si="3"/>
        <v>12356543968</v>
      </c>
      <c r="F26" s="13">
        <v>7905621766</v>
      </c>
      <c r="G26" s="35">
        <f t="shared" si="4"/>
        <v>4.5537215244506802E-4</v>
      </c>
      <c r="H26" s="13">
        <f t="shared" si="5"/>
        <v>5626826.0234902818</v>
      </c>
      <c r="I26" s="13"/>
      <c r="J26" s="13">
        <v>3600000</v>
      </c>
      <c r="K26" s="13">
        <v>3600000</v>
      </c>
    </row>
    <row r="27" spans="1:12" s="4" customFormat="1" ht="18" customHeight="1" x14ac:dyDescent="0.15">
      <c r="A27" s="18" t="s">
        <v>114</v>
      </c>
      <c r="B27" s="13">
        <v>5158000</v>
      </c>
      <c r="C27" s="13">
        <v>2227942643</v>
      </c>
      <c r="D27" s="13">
        <v>1992503884</v>
      </c>
      <c r="E27" s="13">
        <f t="shared" si="3"/>
        <v>235438759</v>
      </c>
      <c r="F27" s="13">
        <v>161940000</v>
      </c>
      <c r="G27" s="35">
        <f t="shared" si="4"/>
        <v>3.1851302951710507E-2</v>
      </c>
      <c r="H27" s="13">
        <f t="shared" si="5"/>
        <v>7499031.2394837588</v>
      </c>
      <c r="I27" s="13"/>
      <c r="J27" s="13">
        <v>5158000</v>
      </c>
      <c r="K27" s="13">
        <v>5158000</v>
      </c>
    </row>
    <row r="28" spans="1:12" s="4" customFormat="1" ht="18" customHeight="1" x14ac:dyDescent="0.15">
      <c r="A28" s="18" t="s">
        <v>115</v>
      </c>
      <c r="B28" s="13">
        <v>4830000</v>
      </c>
      <c r="C28" s="13">
        <v>229904743917</v>
      </c>
      <c r="D28" s="13">
        <v>218498671295</v>
      </c>
      <c r="E28" s="13">
        <f t="shared" si="3"/>
        <v>11406072622</v>
      </c>
      <c r="F28" s="13">
        <v>9586675000</v>
      </c>
      <c r="G28" s="35">
        <f t="shared" si="4"/>
        <v>5.0382431865062709E-4</v>
      </c>
      <c r="H28" s="13">
        <f t="shared" si="5"/>
        <v>5746656.7672587214</v>
      </c>
      <c r="I28" s="13"/>
      <c r="J28" s="13">
        <v>4830000</v>
      </c>
      <c r="K28" s="13">
        <v>4830000</v>
      </c>
    </row>
    <row r="29" spans="1:12" s="4" customFormat="1" ht="18" customHeight="1" x14ac:dyDescent="0.15">
      <c r="A29" s="18" t="s">
        <v>116</v>
      </c>
      <c r="B29" s="13">
        <v>1586000</v>
      </c>
      <c r="C29" s="13">
        <v>1612284547</v>
      </c>
      <c r="D29" s="13">
        <v>228666542</v>
      </c>
      <c r="E29" s="13">
        <f t="shared" si="3"/>
        <v>1383618005</v>
      </c>
      <c r="F29" s="13">
        <v>1055815881</v>
      </c>
      <c r="G29" s="35">
        <f t="shared" si="4"/>
        <v>1.5021558479475078E-3</v>
      </c>
      <c r="H29" s="13">
        <f t="shared" si="5"/>
        <v>2078409.8775362142</v>
      </c>
      <c r="I29" s="13"/>
      <c r="J29" s="13">
        <v>1586000</v>
      </c>
      <c r="K29" s="13">
        <v>1586000</v>
      </c>
    </row>
    <row r="30" spans="1:12" s="4" customFormat="1" ht="18" customHeight="1" x14ac:dyDescent="0.15">
      <c r="A30" s="18" t="s">
        <v>117</v>
      </c>
      <c r="B30" s="13">
        <v>1000000</v>
      </c>
      <c r="C30" s="22">
        <v>1929987871</v>
      </c>
      <c r="D30" s="22">
        <v>322799527</v>
      </c>
      <c r="E30" s="13">
        <f t="shared" si="3"/>
        <v>1607188344</v>
      </c>
      <c r="F30" s="13">
        <v>500000000</v>
      </c>
      <c r="G30" s="35">
        <f t="shared" si="4"/>
        <v>2E-3</v>
      </c>
      <c r="H30" s="13">
        <f t="shared" si="5"/>
        <v>3214376.6880000001</v>
      </c>
      <c r="I30" s="13"/>
      <c r="J30" s="13">
        <v>1000000</v>
      </c>
      <c r="K30" s="13">
        <v>1000000</v>
      </c>
    </row>
    <row r="31" spans="1:12" s="4" customFormat="1" ht="18" customHeight="1" x14ac:dyDescent="0.15">
      <c r="A31" s="18" t="s">
        <v>118</v>
      </c>
      <c r="B31" s="13">
        <v>430000</v>
      </c>
      <c r="C31" s="13">
        <v>1186884797</v>
      </c>
      <c r="D31" s="13">
        <v>26542502</v>
      </c>
      <c r="E31" s="13">
        <f t="shared" si="3"/>
        <v>1160342295</v>
      </c>
      <c r="F31" s="13">
        <v>89733609</v>
      </c>
      <c r="G31" s="35">
        <f t="shared" si="4"/>
        <v>4.7919615046353482E-3</v>
      </c>
      <c r="H31" s="13">
        <f t="shared" si="5"/>
        <v>5560315.6098402329</v>
      </c>
      <c r="I31" s="13"/>
      <c r="J31" s="13">
        <v>430000</v>
      </c>
      <c r="K31" s="13">
        <v>430000</v>
      </c>
    </row>
    <row r="32" spans="1:12" s="4" customFormat="1" ht="18" customHeight="1" x14ac:dyDescent="0.15">
      <c r="A32" s="18" t="s">
        <v>119</v>
      </c>
      <c r="B32" s="13">
        <v>630000</v>
      </c>
      <c r="C32" s="13">
        <v>112692255</v>
      </c>
      <c r="D32" s="13">
        <v>36353539</v>
      </c>
      <c r="E32" s="13">
        <f t="shared" si="3"/>
        <v>76338716</v>
      </c>
      <c r="F32" s="13">
        <v>76594224</v>
      </c>
      <c r="G32" s="35">
        <f t="shared" si="4"/>
        <v>8.2251632969086545E-3</v>
      </c>
      <c r="H32" s="13">
        <f t="shared" si="5"/>
        <v>627898.40497633349</v>
      </c>
      <c r="I32" s="13"/>
      <c r="J32" s="13">
        <v>630000</v>
      </c>
      <c r="K32" s="13">
        <v>630000</v>
      </c>
    </row>
    <row r="33" spans="1:11" s="4" customFormat="1" ht="18" customHeight="1" x14ac:dyDescent="0.15">
      <c r="A33" s="18" t="s">
        <v>120</v>
      </c>
      <c r="B33" s="13">
        <v>1880000</v>
      </c>
      <c r="C33" s="13">
        <v>927888441</v>
      </c>
      <c r="D33" s="13">
        <v>3059809</v>
      </c>
      <c r="E33" s="13">
        <f t="shared" si="3"/>
        <v>924828632</v>
      </c>
      <c r="F33" s="13">
        <v>837130905</v>
      </c>
      <c r="G33" s="35">
        <f t="shared" si="4"/>
        <v>2.2457658518771325E-3</v>
      </c>
      <c r="H33" s="13">
        <f t="shared" si="5"/>
        <v>2076948.5605838432</v>
      </c>
      <c r="I33" s="13"/>
      <c r="J33" s="13">
        <v>1880000</v>
      </c>
      <c r="K33" s="13">
        <v>1880000</v>
      </c>
    </row>
    <row r="34" spans="1:11" s="4" customFormat="1" ht="18" customHeight="1" x14ac:dyDescent="0.15">
      <c r="A34" s="18" t="s">
        <v>121</v>
      </c>
      <c r="B34" s="13">
        <v>700000</v>
      </c>
      <c r="C34" s="13">
        <v>329513084</v>
      </c>
      <c r="D34" s="13">
        <v>3365973</v>
      </c>
      <c r="E34" s="13">
        <f t="shared" si="3"/>
        <v>326147111</v>
      </c>
      <c r="F34" s="13">
        <v>293627369</v>
      </c>
      <c r="G34" s="35">
        <f t="shared" si="4"/>
        <v>2.3839739544170352E-3</v>
      </c>
      <c r="H34" s="13">
        <f t="shared" si="5"/>
        <v>777526.21793236176</v>
      </c>
      <c r="I34" s="13"/>
      <c r="J34" s="13">
        <v>700000</v>
      </c>
      <c r="K34" s="13">
        <v>700000</v>
      </c>
    </row>
    <row r="35" spans="1:11" s="4" customFormat="1" ht="18" customHeight="1" x14ac:dyDescent="0.15">
      <c r="A35" s="18" t="s">
        <v>122</v>
      </c>
      <c r="B35" s="13">
        <v>660000</v>
      </c>
      <c r="C35" s="13">
        <v>400510160</v>
      </c>
      <c r="D35" s="13">
        <v>43664208</v>
      </c>
      <c r="E35" s="13">
        <f t="shared" si="3"/>
        <v>356845952</v>
      </c>
      <c r="F35" s="13">
        <v>318000000</v>
      </c>
      <c r="G35" s="35">
        <f t="shared" si="4"/>
        <v>2.0754716981132076E-3</v>
      </c>
      <c r="H35" s="13">
        <f t="shared" si="5"/>
        <v>740623.67396226421</v>
      </c>
      <c r="I35" s="13"/>
      <c r="J35" s="13">
        <v>660000</v>
      </c>
      <c r="K35" s="13">
        <v>660000</v>
      </c>
    </row>
    <row r="36" spans="1:11" s="4" customFormat="1" ht="18" customHeight="1" x14ac:dyDescent="0.15">
      <c r="A36" s="18" t="s">
        <v>123</v>
      </c>
      <c r="B36" s="13">
        <v>4834000</v>
      </c>
      <c r="C36" s="13">
        <v>594428000</v>
      </c>
      <c r="D36" s="13">
        <v>8789288</v>
      </c>
      <c r="E36" s="13">
        <f t="shared" si="3"/>
        <v>585638712</v>
      </c>
      <c r="F36" s="13">
        <v>500000000</v>
      </c>
      <c r="G36" s="35">
        <f t="shared" si="4"/>
        <v>9.6679999999999995E-3</v>
      </c>
      <c r="H36" s="13">
        <f t="shared" si="5"/>
        <v>5661955.0676159998</v>
      </c>
      <c r="I36" s="13"/>
      <c r="J36" s="13">
        <v>4834000</v>
      </c>
      <c r="K36" s="13">
        <v>4834000</v>
      </c>
    </row>
    <row r="37" spans="1:11" s="4" customFormat="1" ht="18" customHeight="1" x14ac:dyDescent="0.15">
      <c r="A37" s="18" t="s">
        <v>124</v>
      </c>
      <c r="B37" s="13">
        <v>522000</v>
      </c>
      <c r="C37" s="13">
        <v>123724584</v>
      </c>
      <c r="D37" s="13">
        <v>22480936</v>
      </c>
      <c r="E37" s="13">
        <f t="shared" si="3"/>
        <v>101243648</v>
      </c>
      <c r="F37" s="13">
        <v>101468000</v>
      </c>
      <c r="G37" s="35">
        <f t="shared" si="4"/>
        <v>5.1444790475815034E-3</v>
      </c>
      <c r="H37" s="13">
        <f t="shared" si="5"/>
        <v>520845.82583671698</v>
      </c>
      <c r="I37" s="13"/>
      <c r="J37" s="13">
        <v>522000</v>
      </c>
      <c r="K37" s="13">
        <v>522000</v>
      </c>
    </row>
    <row r="38" spans="1:11" s="4" customFormat="1" ht="18" customHeight="1" x14ac:dyDescent="0.15">
      <c r="A38" s="18" t="s">
        <v>125</v>
      </c>
      <c r="B38" s="13">
        <v>6100000</v>
      </c>
      <c r="C38" s="13">
        <f>24589199*1000000</f>
        <v>24589199000000</v>
      </c>
      <c r="D38" s="13">
        <f>24294008*1000000</f>
        <v>24294008000000</v>
      </c>
      <c r="E38" s="13">
        <f t="shared" si="3"/>
        <v>295191000000</v>
      </c>
      <c r="F38" s="13">
        <v>16602000000</v>
      </c>
      <c r="G38" s="35">
        <f t="shared" si="4"/>
        <v>3.6742561137212382E-4</v>
      </c>
      <c r="H38" s="13">
        <f t="shared" si="5"/>
        <v>108460733.6465486</v>
      </c>
      <c r="I38" s="13"/>
      <c r="J38" s="13">
        <v>6100000</v>
      </c>
      <c r="K38" s="13">
        <v>6100000</v>
      </c>
    </row>
    <row r="39" spans="1:11" s="4" customFormat="1" ht="18" customHeight="1" x14ac:dyDescent="0.15">
      <c r="A39" s="1" t="s">
        <v>9</v>
      </c>
      <c r="B39" s="13">
        <f>SUM(B22:B38)</f>
        <v>103586828</v>
      </c>
      <c r="C39" s="13"/>
      <c r="D39" s="13"/>
      <c r="E39" s="13"/>
      <c r="F39" s="13"/>
      <c r="G39" s="13"/>
      <c r="H39" s="13"/>
      <c r="I39" s="13"/>
      <c r="J39" s="13">
        <f>SUM(J22:J38)</f>
        <v>103586828</v>
      </c>
      <c r="K39" s="13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7" workbookViewId="0">
      <selection activeCell="H11" sqref="H11"/>
    </sheetView>
  </sheetViews>
  <sheetFormatPr defaultRowHeight="13.5" x14ac:dyDescent="0.15"/>
  <cols>
    <col min="1" max="1" width="25.375" bestFit="1" customWidth="1"/>
    <col min="2" max="2" width="38.75" bestFit="1" customWidth="1"/>
    <col min="3" max="3" width="18.875" bestFit="1" customWidth="1"/>
    <col min="4" max="4" width="11.625" customWidth="1"/>
    <col min="5" max="5" width="10.125" customWidth="1"/>
  </cols>
  <sheetData>
    <row r="1" spans="1:5" s="4" customFormat="1" ht="21" x14ac:dyDescent="0.2">
      <c r="A1" s="3" t="s">
        <v>126</v>
      </c>
    </row>
    <row r="2" spans="1:5" s="4" customFormat="1" x14ac:dyDescent="0.15">
      <c r="A2" s="6" t="s">
        <v>1</v>
      </c>
    </row>
    <row r="3" spans="1:5" s="4" customFormat="1" x14ac:dyDescent="0.15">
      <c r="A3" s="6" t="s">
        <v>64</v>
      </c>
    </row>
    <row r="4" spans="1:5" s="4" customFormat="1" x14ac:dyDescent="0.15">
      <c r="E4" s="5" t="s">
        <v>13</v>
      </c>
    </row>
    <row r="5" spans="1:5" s="4" customFormat="1" ht="22.5" customHeight="1" x14ac:dyDescent="0.15">
      <c r="A5" s="15" t="s">
        <v>2</v>
      </c>
      <c r="B5" s="15" t="s">
        <v>127</v>
      </c>
      <c r="C5" s="15" t="s">
        <v>128</v>
      </c>
      <c r="D5" s="15" t="s">
        <v>40</v>
      </c>
      <c r="E5" s="15" t="s">
        <v>129</v>
      </c>
    </row>
    <row r="6" spans="1:5" s="4" customFormat="1" ht="18" customHeight="1" x14ac:dyDescent="0.15">
      <c r="A6" s="36" t="s">
        <v>130</v>
      </c>
      <c r="B6" s="18" t="s">
        <v>131</v>
      </c>
      <c r="C6" s="18" t="s">
        <v>132</v>
      </c>
      <c r="D6" s="13">
        <v>44470000</v>
      </c>
      <c r="E6" s="1" t="s">
        <v>133</v>
      </c>
    </row>
    <row r="7" spans="1:5" s="4" customFormat="1" ht="18" customHeight="1" x14ac:dyDescent="0.15">
      <c r="A7" s="20"/>
      <c r="B7" s="13"/>
      <c r="C7" s="13"/>
      <c r="D7" s="13"/>
      <c r="E7" s="13"/>
    </row>
    <row r="8" spans="1:5" s="4" customFormat="1" ht="18" customHeight="1" x14ac:dyDescent="0.15">
      <c r="A8" s="19"/>
      <c r="B8" s="1" t="s">
        <v>62</v>
      </c>
      <c r="C8" s="37"/>
      <c r="D8" s="13">
        <f>SUM(D6:D7)</f>
        <v>44470000</v>
      </c>
      <c r="E8" s="37"/>
    </row>
    <row r="9" spans="1:5" s="4" customFormat="1" ht="18" customHeight="1" x14ac:dyDescent="0.15">
      <c r="A9" s="20" t="s">
        <v>134</v>
      </c>
      <c r="B9" s="18" t="s">
        <v>135</v>
      </c>
      <c r="C9" s="18" t="s">
        <v>135</v>
      </c>
      <c r="D9" s="13">
        <v>1023922000</v>
      </c>
      <c r="E9" s="1" t="s">
        <v>136</v>
      </c>
    </row>
    <row r="10" spans="1:5" s="4" customFormat="1" ht="18" customHeight="1" x14ac:dyDescent="0.15">
      <c r="A10" s="20"/>
      <c r="B10" s="18" t="s">
        <v>137</v>
      </c>
      <c r="C10" s="18" t="s">
        <v>138</v>
      </c>
      <c r="D10" s="13">
        <v>797987000</v>
      </c>
      <c r="E10" s="1" t="s">
        <v>139</v>
      </c>
    </row>
    <row r="11" spans="1:5" s="4" customFormat="1" ht="18" customHeight="1" x14ac:dyDescent="0.15">
      <c r="A11" s="20"/>
      <c r="B11" s="18" t="s">
        <v>140</v>
      </c>
      <c r="C11" s="18" t="s">
        <v>141</v>
      </c>
      <c r="D11" s="13">
        <v>581086000</v>
      </c>
      <c r="E11" s="1" t="s">
        <v>142</v>
      </c>
    </row>
    <row r="12" spans="1:5" s="4" customFormat="1" ht="18" customHeight="1" x14ac:dyDescent="0.15">
      <c r="A12" s="20"/>
      <c r="B12" s="18" t="s">
        <v>143</v>
      </c>
      <c r="C12" s="18" t="s">
        <v>144</v>
      </c>
      <c r="D12" s="13">
        <v>280198000</v>
      </c>
      <c r="E12" s="1" t="s">
        <v>142</v>
      </c>
    </row>
    <row r="13" spans="1:5" s="4" customFormat="1" ht="18" customHeight="1" x14ac:dyDescent="0.15">
      <c r="A13" s="20"/>
      <c r="B13" s="18" t="s">
        <v>145</v>
      </c>
      <c r="C13" s="18" t="s">
        <v>146</v>
      </c>
      <c r="D13" s="13">
        <v>254977000</v>
      </c>
      <c r="E13" s="1" t="s">
        <v>139</v>
      </c>
    </row>
    <row r="14" spans="1:5" s="4" customFormat="1" ht="18" customHeight="1" x14ac:dyDescent="0.15">
      <c r="A14" s="20"/>
      <c r="B14" s="18" t="s">
        <v>147</v>
      </c>
      <c r="C14" s="18" t="s">
        <v>148</v>
      </c>
      <c r="D14" s="13">
        <v>254682140</v>
      </c>
      <c r="E14" s="1" t="s">
        <v>133</v>
      </c>
    </row>
    <row r="15" spans="1:5" s="4" customFormat="1" ht="18" customHeight="1" x14ac:dyDescent="0.15">
      <c r="A15" s="20"/>
      <c r="B15" s="18" t="s">
        <v>149</v>
      </c>
      <c r="C15" s="18"/>
      <c r="D15" s="13">
        <v>232803739</v>
      </c>
      <c r="E15" s="1" t="s">
        <v>136</v>
      </c>
    </row>
    <row r="16" spans="1:5" s="4" customFormat="1" ht="18" customHeight="1" x14ac:dyDescent="0.15">
      <c r="A16" s="20"/>
      <c r="B16" s="18" t="s">
        <v>150</v>
      </c>
      <c r="C16" s="18" t="s">
        <v>151</v>
      </c>
      <c r="D16" s="13">
        <v>231418000</v>
      </c>
      <c r="E16" s="1" t="s">
        <v>139</v>
      </c>
    </row>
    <row r="17" spans="1:5" s="4" customFormat="1" ht="18" customHeight="1" x14ac:dyDescent="0.15">
      <c r="A17" s="20"/>
      <c r="B17" s="18" t="s">
        <v>152</v>
      </c>
      <c r="C17" s="18"/>
      <c r="D17" s="13">
        <v>220061632</v>
      </c>
      <c r="E17" s="1" t="s">
        <v>153</v>
      </c>
    </row>
    <row r="18" spans="1:5" s="4" customFormat="1" ht="18" customHeight="1" x14ac:dyDescent="0.15">
      <c r="A18" s="20"/>
      <c r="B18" s="18" t="s">
        <v>154</v>
      </c>
      <c r="C18" s="18" t="s">
        <v>155</v>
      </c>
      <c r="D18" s="13">
        <v>148179294</v>
      </c>
      <c r="E18" s="1" t="s">
        <v>156</v>
      </c>
    </row>
    <row r="19" spans="1:5" s="4" customFormat="1" ht="18" customHeight="1" x14ac:dyDescent="0.15">
      <c r="A19" s="20"/>
      <c r="B19" s="18" t="s">
        <v>157</v>
      </c>
      <c r="C19" s="18" t="s">
        <v>155</v>
      </c>
      <c r="D19" s="13">
        <v>120063000</v>
      </c>
      <c r="E19" s="1" t="s">
        <v>139</v>
      </c>
    </row>
    <row r="20" spans="1:5" s="4" customFormat="1" ht="18" customHeight="1" x14ac:dyDescent="0.15">
      <c r="A20" s="20"/>
      <c r="B20" s="18" t="s">
        <v>158</v>
      </c>
      <c r="C20" s="18" t="s">
        <v>159</v>
      </c>
      <c r="D20" s="13">
        <v>76360000</v>
      </c>
      <c r="E20" s="1" t="s">
        <v>153</v>
      </c>
    </row>
    <row r="21" spans="1:5" s="4" customFormat="1" ht="18" customHeight="1" x14ac:dyDescent="0.15">
      <c r="A21" s="20"/>
      <c r="B21" s="18" t="s">
        <v>160</v>
      </c>
      <c r="C21" s="18" t="s">
        <v>161</v>
      </c>
      <c r="D21" s="13">
        <v>66636000</v>
      </c>
      <c r="E21" s="1" t="s">
        <v>153</v>
      </c>
    </row>
    <row r="22" spans="1:5" s="4" customFormat="1" ht="18" customHeight="1" x14ac:dyDescent="0.15">
      <c r="A22" s="20"/>
      <c r="B22" s="18" t="s">
        <v>162</v>
      </c>
      <c r="C22" s="18" t="s">
        <v>155</v>
      </c>
      <c r="D22" s="13">
        <v>64174000</v>
      </c>
      <c r="E22" s="1" t="s">
        <v>156</v>
      </c>
    </row>
    <row r="23" spans="1:5" s="4" customFormat="1" ht="18" customHeight="1" x14ac:dyDescent="0.15">
      <c r="A23" s="20"/>
      <c r="B23" s="18" t="s">
        <v>163</v>
      </c>
      <c r="C23" s="18" t="s">
        <v>164</v>
      </c>
      <c r="D23" s="13">
        <v>63037800</v>
      </c>
      <c r="E23" s="1" t="s">
        <v>165</v>
      </c>
    </row>
    <row r="24" spans="1:5" s="4" customFormat="1" ht="18" customHeight="1" x14ac:dyDescent="0.15">
      <c r="A24" s="20"/>
      <c r="B24" s="18" t="s">
        <v>166</v>
      </c>
      <c r="C24" s="18" t="s">
        <v>166</v>
      </c>
      <c r="D24" s="13">
        <v>58223000</v>
      </c>
      <c r="E24" s="1" t="s">
        <v>142</v>
      </c>
    </row>
    <row r="25" spans="1:5" s="4" customFormat="1" ht="18" customHeight="1" x14ac:dyDescent="0.15">
      <c r="A25" s="20"/>
      <c r="B25" s="18" t="s">
        <v>167</v>
      </c>
      <c r="C25" s="18" t="s">
        <v>168</v>
      </c>
      <c r="D25" s="13">
        <v>56095000</v>
      </c>
      <c r="E25" s="1" t="s">
        <v>169</v>
      </c>
    </row>
    <row r="26" spans="1:5" s="4" customFormat="1" ht="18" customHeight="1" x14ac:dyDescent="0.15">
      <c r="A26" s="20"/>
      <c r="B26" s="18" t="s">
        <v>170</v>
      </c>
      <c r="C26" s="18" t="s">
        <v>170</v>
      </c>
      <c r="D26" s="13">
        <f>985525769+248800</f>
        <v>985774569</v>
      </c>
      <c r="E26" s="1" t="s">
        <v>170</v>
      </c>
    </row>
    <row r="27" spans="1:5" s="4" customFormat="1" ht="18" customHeight="1" x14ac:dyDescent="0.15">
      <c r="A27" s="20"/>
      <c r="B27" s="18"/>
      <c r="C27" s="18"/>
      <c r="D27" s="13"/>
      <c r="E27" s="1"/>
    </row>
    <row r="28" spans="1:5" s="4" customFormat="1" ht="18" customHeight="1" x14ac:dyDescent="0.15">
      <c r="A28" s="20"/>
      <c r="B28" s="13"/>
      <c r="C28" s="13"/>
      <c r="D28" s="13"/>
      <c r="E28" s="1"/>
    </row>
    <row r="29" spans="1:5" s="4" customFormat="1" ht="18" customHeight="1" x14ac:dyDescent="0.15">
      <c r="A29" s="20"/>
      <c r="B29" s="13"/>
      <c r="C29" s="13"/>
      <c r="D29" s="13"/>
      <c r="E29" s="1"/>
    </row>
    <row r="30" spans="1:5" s="4" customFormat="1" ht="18" customHeight="1" x14ac:dyDescent="0.15">
      <c r="A30" s="19"/>
      <c r="B30" s="1" t="s">
        <v>62</v>
      </c>
      <c r="C30" s="37"/>
      <c r="D30" s="13">
        <f>SUM(D9:D29)</f>
        <v>5515678174</v>
      </c>
      <c r="E30" s="37"/>
    </row>
    <row r="31" spans="1:5" s="4" customFormat="1" ht="18" customHeight="1" x14ac:dyDescent="0.15">
      <c r="A31" s="1" t="s">
        <v>9</v>
      </c>
      <c r="B31" s="37"/>
      <c r="C31" s="37"/>
      <c r="D31" s="13">
        <f>D8+D30</f>
        <v>5560148174</v>
      </c>
      <c r="E31" s="37"/>
    </row>
  </sheetData>
  <mergeCells count="2">
    <mergeCell ref="A6:A8"/>
    <mergeCell ref="A9:A30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J9" sqref="J9"/>
    </sheetView>
  </sheetViews>
  <sheetFormatPr defaultRowHeight="13.5" x14ac:dyDescent="0.15"/>
  <cols>
    <col min="1" max="1" width="22.75" bestFit="1" customWidth="1"/>
    <col min="2" max="2" width="13.875" bestFit="1" customWidth="1"/>
    <col min="3" max="3" width="17.25" bestFit="1" customWidth="1"/>
  </cols>
  <sheetData>
    <row r="1" spans="1:3" s="4" customFormat="1" ht="21" x14ac:dyDescent="0.2">
      <c r="A1" s="3" t="s">
        <v>171</v>
      </c>
    </row>
    <row r="2" spans="1:3" s="4" customFormat="1" x14ac:dyDescent="0.15">
      <c r="A2" s="6" t="s">
        <v>1</v>
      </c>
    </row>
    <row r="3" spans="1:3" s="4" customFormat="1" x14ac:dyDescent="0.15">
      <c r="A3" s="6" t="s">
        <v>175</v>
      </c>
    </row>
    <row r="4" spans="1:3" s="4" customFormat="1" x14ac:dyDescent="0.15">
      <c r="C4" s="5" t="s">
        <v>13</v>
      </c>
    </row>
    <row r="5" spans="1:3" s="4" customFormat="1" ht="22.5" customHeight="1" x14ac:dyDescent="0.15">
      <c r="A5" s="15" t="s">
        <v>66</v>
      </c>
      <c r="B5" s="15" t="s">
        <v>67</v>
      </c>
      <c r="C5" s="15" t="s">
        <v>68</v>
      </c>
    </row>
    <row r="6" spans="1:3" s="4" customFormat="1" ht="18" customHeight="1" x14ac:dyDescent="0.15">
      <c r="A6" s="18" t="s">
        <v>69</v>
      </c>
      <c r="B6" s="13"/>
      <c r="C6" s="13"/>
    </row>
    <row r="7" spans="1:3" s="4" customFormat="1" ht="18" customHeight="1" x14ac:dyDescent="0.15">
      <c r="A7" s="18"/>
      <c r="B7" s="13"/>
      <c r="C7" s="13"/>
    </row>
    <row r="8" spans="1:3" s="4" customFormat="1" ht="18" customHeight="1" thickBot="1" x14ac:dyDescent="0.2">
      <c r="A8" s="24" t="s">
        <v>57</v>
      </c>
      <c r="B8" s="25"/>
      <c r="C8" s="25"/>
    </row>
    <row r="9" spans="1:3" s="4" customFormat="1" ht="18" customHeight="1" thickTop="1" x14ac:dyDescent="0.15">
      <c r="A9" s="18" t="s">
        <v>71</v>
      </c>
      <c r="B9" s="13"/>
      <c r="C9" s="13"/>
    </row>
    <row r="10" spans="1:3" s="4" customFormat="1" ht="18" customHeight="1" x14ac:dyDescent="0.15">
      <c r="A10" s="18" t="s">
        <v>72</v>
      </c>
      <c r="B10" s="13">
        <v>86636581</v>
      </c>
      <c r="C10" s="13">
        <v>2068893</v>
      </c>
    </row>
    <row r="11" spans="1:3" s="4" customFormat="1" ht="18" customHeight="1" x14ac:dyDescent="0.15">
      <c r="A11" s="18" t="s">
        <v>73</v>
      </c>
      <c r="B11" s="13">
        <v>54246481</v>
      </c>
      <c r="C11" s="13">
        <v>372495</v>
      </c>
    </row>
    <row r="12" spans="1:3" s="4" customFormat="1" ht="18" customHeight="1" x14ac:dyDescent="0.15">
      <c r="A12" s="18" t="s">
        <v>74</v>
      </c>
      <c r="B12" s="13">
        <v>6032354</v>
      </c>
      <c r="C12" s="13">
        <v>71193</v>
      </c>
    </row>
    <row r="13" spans="1:3" s="4" customFormat="1" ht="18" customHeight="1" x14ac:dyDescent="0.15">
      <c r="A13" s="18" t="s">
        <v>75</v>
      </c>
      <c r="B13" s="13">
        <v>10112576</v>
      </c>
      <c r="C13" s="13">
        <v>68712</v>
      </c>
    </row>
    <row r="14" spans="1:3" s="4" customFormat="1" ht="18" customHeight="1" x14ac:dyDescent="0.15">
      <c r="A14" s="18" t="s">
        <v>76</v>
      </c>
      <c r="B14" s="13">
        <v>6582475</v>
      </c>
      <c r="C14" s="13">
        <v>0</v>
      </c>
    </row>
    <row r="15" spans="1:3" s="4" customFormat="1" ht="18" customHeight="1" x14ac:dyDescent="0.15">
      <c r="A15" s="18" t="s">
        <v>172</v>
      </c>
      <c r="B15" s="13">
        <v>713900</v>
      </c>
      <c r="C15" s="13">
        <v>0</v>
      </c>
    </row>
    <row r="16" spans="1:3" s="4" customFormat="1" ht="18" customHeight="1" x14ac:dyDescent="0.15">
      <c r="A16" s="18" t="s">
        <v>173</v>
      </c>
      <c r="B16" s="13">
        <v>2449718</v>
      </c>
      <c r="C16" s="13">
        <v>0</v>
      </c>
    </row>
    <row r="17" spans="1:3" s="4" customFormat="1" ht="18" customHeight="1" x14ac:dyDescent="0.15">
      <c r="A17" s="18"/>
      <c r="B17" s="13"/>
      <c r="C17" s="13"/>
    </row>
    <row r="18" spans="1:3" s="4" customFormat="1" ht="18" customHeight="1" x14ac:dyDescent="0.15">
      <c r="A18" s="18" t="s">
        <v>174</v>
      </c>
      <c r="B18" s="13">
        <v>720000</v>
      </c>
      <c r="C18" s="13">
        <v>0</v>
      </c>
    </row>
    <row r="19" spans="1:3" s="4" customFormat="1" ht="18" customHeight="1" x14ac:dyDescent="0.15">
      <c r="A19" s="18"/>
      <c r="B19" s="13"/>
      <c r="C19" s="13"/>
    </row>
    <row r="20" spans="1:3" s="4" customFormat="1" ht="18" customHeight="1" x14ac:dyDescent="0.15">
      <c r="A20" s="18"/>
      <c r="B20" s="13"/>
      <c r="C20" s="13"/>
    </row>
    <row r="21" spans="1:3" s="4" customFormat="1" ht="18" customHeight="1" x14ac:dyDescent="0.15">
      <c r="A21" s="18"/>
      <c r="B21" s="13"/>
      <c r="C21" s="13"/>
    </row>
    <row r="22" spans="1:3" s="4" customFormat="1" ht="18" customHeight="1" x14ac:dyDescent="0.15">
      <c r="A22" s="18"/>
      <c r="B22" s="13"/>
      <c r="C22" s="13"/>
    </row>
    <row r="23" spans="1:3" s="4" customFormat="1" ht="18" customHeight="1" x14ac:dyDescent="0.15">
      <c r="A23" s="18"/>
      <c r="B23" s="13"/>
      <c r="C23" s="13"/>
    </row>
    <row r="24" spans="1:3" s="4" customFormat="1" ht="18" customHeight="1" x14ac:dyDescent="0.15">
      <c r="A24" s="18"/>
      <c r="B24" s="13"/>
      <c r="C24" s="13"/>
    </row>
    <row r="25" spans="1:3" s="4" customFormat="1" ht="18" customHeight="1" thickBot="1" x14ac:dyDescent="0.2">
      <c r="A25" s="24" t="s">
        <v>57</v>
      </c>
      <c r="B25" s="25">
        <f>SUM(B10:B24)</f>
        <v>167494085</v>
      </c>
      <c r="C25" s="25">
        <f>SUM(C10:C24)</f>
        <v>2581293</v>
      </c>
    </row>
    <row r="26" spans="1:3" s="4" customFormat="1" ht="18" customHeight="1" thickTop="1" x14ac:dyDescent="0.15">
      <c r="A26" s="1" t="s">
        <v>9</v>
      </c>
      <c r="B26" s="13">
        <f>B8+B25</f>
        <v>167494085</v>
      </c>
      <c r="C26" s="13">
        <f>C8+C25</f>
        <v>2581293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15" sqref="M15"/>
    </sheetView>
  </sheetViews>
  <sheetFormatPr defaultRowHeight="13.5" x14ac:dyDescent="0.15"/>
  <cols>
    <col min="1" max="1" width="18.375" bestFit="1" customWidth="1"/>
    <col min="2" max="2" width="11.375" bestFit="1" customWidth="1"/>
    <col min="3" max="3" width="10.5" bestFit="1" customWidth="1"/>
    <col min="4" max="4" width="9.75" bestFit="1" customWidth="1"/>
    <col min="5" max="5" width="9.5" customWidth="1"/>
    <col min="6" max="7" width="9.75" bestFit="1" customWidth="1"/>
    <col min="8" max="8" width="10.5" bestFit="1" customWidth="1"/>
    <col min="9" max="9" width="16.375" bestFit="1" customWidth="1"/>
  </cols>
  <sheetData>
    <row r="1" spans="1:9" s="4" customFormat="1" ht="21" x14ac:dyDescent="0.15">
      <c r="A1" s="38" t="s">
        <v>176</v>
      </c>
      <c r="B1" s="38"/>
      <c r="C1" s="38"/>
      <c r="D1" s="38"/>
      <c r="E1" s="38"/>
      <c r="F1" s="38"/>
      <c r="G1" s="38"/>
      <c r="H1" s="38"/>
      <c r="I1" s="38"/>
    </row>
    <row r="2" spans="1:9" s="4" customFormat="1" x14ac:dyDescent="0.15">
      <c r="A2" s="6" t="s">
        <v>1</v>
      </c>
      <c r="B2" s="6"/>
      <c r="C2" s="6"/>
      <c r="D2" s="6"/>
      <c r="E2" s="6"/>
      <c r="F2" s="6"/>
      <c r="G2" s="6"/>
      <c r="H2" s="6"/>
      <c r="I2" s="5" t="s">
        <v>177</v>
      </c>
    </row>
    <row r="3" spans="1:9" s="4" customFormat="1" x14ac:dyDescent="0.15">
      <c r="A3" s="6" t="s">
        <v>178</v>
      </c>
      <c r="B3" s="6"/>
      <c r="C3" s="6"/>
      <c r="D3" s="6"/>
      <c r="E3" s="6"/>
      <c r="F3" s="6"/>
      <c r="G3" s="6"/>
      <c r="H3" s="6"/>
      <c r="I3" s="6"/>
    </row>
    <row r="4" spans="1:9" s="4" customFormat="1" x14ac:dyDescent="0.15">
      <c r="A4" s="6"/>
      <c r="B4" s="6"/>
      <c r="C4" s="6"/>
      <c r="D4" s="6"/>
      <c r="E4" s="6"/>
      <c r="F4" s="6"/>
      <c r="G4" s="6"/>
      <c r="H4" s="6"/>
      <c r="I4" s="5" t="s">
        <v>179</v>
      </c>
    </row>
    <row r="5" spans="1:9" s="4" customFormat="1" ht="33.75" x14ac:dyDescent="0.15">
      <c r="A5" s="39" t="s">
        <v>2</v>
      </c>
      <c r="B5" s="40" t="s">
        <v>180</v>
      </c>
      <c r="C5" s="39" t="s">
        <v>181</v>
      </c>
      <c r="D5" s="39" t="s">
        <v>182</v>
      </c>
      <c r="E5" s="39" t="s">
        <v>183</v>
      </c>
      <c r="F5" s="39" t="s">
        <v>184</v>
      </c>
      <c r="G5" s="39" t="s">
        <v>185</v>
      </c>
      <c r="H5" s="39" t="s">
        <v>186</v>
      </c>
      <c r="I5" s="39" t="s">
        <v>9</v>
      </c>
    </row>
    <row r="6" spans="1:9" s="4" customFormat="1" ht="12.95" customHeight="1" x14ac:dyDescent="0.15">
      <c r="A6" s="18" t="s">
        <v>187</v>
      </c>
      <c r="B6" s="13">
        <v>4986929065</v>
      </c>
      <c r="C6" s="13">
        <v>27139242621</v>
      </c>
      <c r="D6" s="13">
        <v>2786044017</v>
      </c>
      <c r="E6" s="13">
        <v>244262996</v>
      </c>
      <c r="F6" s="13">
        <v>336961023</v>
      </c>
      <c r="G6" s="13">
        <v>1257524371</v>
      </c>
      <c r="H6" s="13">
        <v>12698619784</v>
      </c>
      <c r="I6" s="13">
        <v>49449583877</v>
      </c>
    </row>
    <row r="7" spans="1:9" s="4" customFormat="1" ht="12.95" customHeight="1" x14ac:dyDescent="0.15">
      <c r="A7" s="18" t="s">
        <v>188</v>
      </c>
      <c r="B7" s="13">
        <v>1780616137</v>
      </c>
      <c r="C7" s="13">
        <v>12278198582</v>
      </c>
      <c r="D7" s="13">
        <v>943075325</v>
      </c>
      <c r="E7" s="13">
        <v>226212270</v>
      </c>
      <c r="F7" s="13" t="s">
        <v>189</v>
      </c>
      <c r="G7" s="13">
        <v>302575123</v>
      </c>
      <c r="H7" s="13">
        <v>10533121193</v>
      </c>
      <c r="I7" s="13">
        <v>26063798630</v>
      </c>
    </row>
    <row r="8" spans="1:9" s="4" customFormat="1" ht="12.95" customHeight="1" x14ac:dyDescent="0.15">
      <c r="A8" s="18" t="s">
        <v>190</v>
      </c>
      <c r="B8" s="13" t="s">
        <v>189</v>
      </c>
      <c r="C8" s="13" t="s">
        <v>189</v>
      </c>
      <c r="D8" s="13" t="s">
        <v>189</v>
      </c>
      <c r="E8" s="13" t="s">
        <v>189</v>
      </c>
      <c r="F8" s="13" t="s">
        <v>189</v>
      </c>
      <c r="G8" s="13" t="s">
        <v>189</v>
      </c>
      <c r="H8" s="13" t="s">
        <v>189</v>
      </c>
      <c r="I8" s="13" t="s">
        <v>189</v>
      </c>
    </row>
    <row r="9" spans="1:9" s="4" customFormat="1" ht="12.95" customHeight="1" x14ac:dyDescent="0.15">
      <c r="A9" s="18" t="s">
        <v>191</v>
      </c>
      <c r="B9" s="13">
        <v>2774189926</v>
      </c>
      <c r="C9" s="13">
        <v>12110868239</v>
      </c>
      <c r="D9" s="13">
        <v>1737772468</v>
      </c>
      <c r="E9" s="13">
        <v>8795126</v>
      </c>
      <c r="F9" s="13">
        <v>303458975</v>
      </c>
      <c r="G9" s="13">
        <v>254487840</v>
      </c>
      <c r="H9" s="13">
        <v>1858310304</v>
      </c>
      <c r="I9" s="13">
        <v>19047882878</v>
      </c>
    </row>
    <row r="10" spans="1:9" s="4" customFormat="1" ht="12.95" customHeight="1" x14ac:dyDescent="0.15">
      <c r="A10" s="18" t="s">
        <v>192</v>
      </c>
      <c r="B10" s="13">
        <v>432123002</v>
      </c>
      <c r="C10" s="13">
        <v>817158556</v>
      </c>
      <c r="D10" s="13">
        <v>105196224</v>
      </c>
      <c r="E10" s="13">
        <v>2916000</v>
      </c>
      <c r="F10" s="13">
        <v>25942048</v>
      </c>
      <c r="G10" s="13">
        <v>511380970</v>
      </c>
      <c r="H10" s="13">
        <v>10200218</v>
      </c>
      <c r="I10" s="13">
        <v>1904917018</v>
      </c>
    </row>
    <row r="11" spans="1:9" s="4" customFormat="1" ht="12.95" customHeight="1" x14ac:dyDescent="0.15">
      <c r="A11" s="18" t="s">
        <v>193</v>
      </c>
      <c r="B11" s="13" t="s">
        <v>189</v>
      </c>
      <c r="C11" s="13" t="s">
        <v>189</v>
      </c>
      <c r="D11" s="13" t="s">
        <v>189</v>
      </c>
      <c r="E11" s="13" t="s">
        <v>189</v>
      </c>
      <c r="F11" s="13" t="s">
        <v>189</v>
      </c>
      <c r="G11" s="13" t="s">
        <v>189</v>
      </c>
      <c r="H11" s="13" t="s">
        <v>189</v>
      </c>
      <c r="I11" s="13" t="s">
        <v>189</v>
      </c>
    </row>
    <row r="12" spans="1:9" s="4" customFormat="1" ht="12.95" customHeight="1" x14ac:dyDescent="0.15">
      <c r="A12" s="18" t="s">
        <v>194</v>
      </c>
      <c r="B12" s="13" t="s">
        <v>189</v>
      </c>
      <c r="C12" s="13" t="s">
        <v>189</v>
      </c>
      <c r="D12" s="13" t="s">
        <v>189</v>
      </c>
      <c r="E12" s="13" t="s">
        <v>189</v>
      </c>
      <c r="F12" s="13" t="s">
        <v>189</v>
      </c>
      <c r="G12" s="13" t="s">
        <v>189</v>
      </c>
      <c r="H12" s="13" t="s">
        <v>189</v>
      </c>
      <c r="I12" s="13" t="s">
        <v>189</v>
      </c>
    </row>
    <row r="13" spans="1:9" s="4" customFormat="1" ht="12.95" customHeight="1" x14ac:dyDescent="0.15">
      <c r="A13" s="18" t="s">
        <v>195</v>
      </c>
      <c r="B13" s="13" t="s">
        <v>189</v>
      </c>
      <c r="C13" s="13" t="s">
        <v>189</v>
      </c>
      <c r="D13" s="13" t="s">
        <v>189</v>
      </c>
      <c r="E13" s="13" t="s">
        <v>189</v>
      </c>
      <c r="F13" s="13" t="s">
        <v>189</v>
      </c>
      <c r="G13" s="13" t="s">
        <v>189</v>
      </c>
      <c r="H13" s="13" t="s">
        <v>189</v>
      </c>
      <c r="I13" s="13" t="s">
        <v>189</v>
      </c>
    </row>
    <row r="14" spans="1:9" s="4" customFormat="1" ht="12.95" customHeight="1" x14ac:dyDescent="0.15">
      <c r="A14" s="18" t="s">
        <v>196</v>
      </c>
      <c r="B14" s="13" t="s">
        <v>189</v>
      </c>
      <c r="C14" s="13">
        <v>24165324</v>
      </c>
      <c r="D14" s="13" t="s">
        <v>189</v>
      </c>
      <c r="E14" s="13" t="s">
        <v>189</v>
      </c>
      <c r="F14" s="13" t="s">
        <v>189</v>
      </c>
      <c r="G14" s="13" t="s">
        <v>189</v>
      </c>
      <c r="H14" s="13">
        <v>259745949</v>
      </c>
      <c r="I14" s="13">
        <v>283911273</v>
      </c>
    </row>
    <row r="15" spans="1:9" s="4" customFormat="1" ht="12.95" customHeight="1" x14ac:dyDescent="0.15">
      <c r="A15" s="18" t="s">
        <v>197</v>
      </c>
      <c r="B15" s="13" t="s">
        <v>189</v>
      </c>
      <c r="C15" s="13">
        <v>1908851920</v>
      </c>
      <c r="D15" s="13" t="s">
        <v>189</v>
      </c>
      <c r="E15" s="13">
        <v>6339600</v>
      </c>
      <c r="F15" s="13">
        <v>7560000</v>
      </c>
      <c r="G15" s="13">
        <v>189080438</v>
      </c>
      <c r="H15" s="13">
        <v>37242120</v>
      </c>
      <c r="I15" s="13">
        <v>2149074078</v>
      </c>
    </row>
    <row r="16" spans="1:9" s="4" customFormat="1" ht="12.95" customHeight="1" x14ac:dyDescent="0.15">
      <c r="A16" s="18" t="s">
        <v>198</v>
      </c>
      <c r="B16" s="13">
        <v>108081287510</v>
      </c>
      <c r="C16" s="13">
        <v>900470424</v>
      </c>
      <c r="D16" s="13" t="s">
        <v>189</v>
      </c>
      <c r="E16" s="13" t="s">
        <v>189</v>
      </c>
      <c r="F16" s="13">
        <v>1530606010</v>
      </c>
      <c r="G16" s="13">
        <v>1141946208</v>
      </c>
      <c r="H16" s="13">
        <v>342861321</v>
      </c>
      <c r="I16" s="13">
        <v>111997171473</v>
      </c>
    </row>
    <row r="17" spans="1:9" s="4" customFormat="1" ht="12.95" customHeight="1" x14ac:dyDescent="0.15">
      <c r="A17" s="18" t="s">
        <v>188</v>
      </c>
      <c r="B17" s="13">
        <v>15458333754</v>
      </c>
      <c r="C17" s="13">
        <v>900470424</v>
      </c>
      <c r="D17" s="13">
        <v>0</v>
      </c>
      <c r="E17" s="13">
        <v>0</v>
      </c>
      <c r="F17" s="13">
        <v>586983613</v>
      </c>
      <c r="G17" s="13">
        <v>5564799</v>
      </c>
      <c r="H17" s="13">
        <v>342861321</v>
      </c>
      <c r="I17" s="13">
        <v>17294213911</v>
      </c>
    </row>
    <row r="18" spans="1:9" s="4" customFormat="1" ht="12.95" customHeight="1" x14ac:dyDescent="0.15">
      <c r="A18" s="18" t="s">
        <v>191</v>
      </c>
      <c r="B18" s="13">
        <v>158845636</v>
      </c>
      <c r="C18" s="13">
        <v>0</v>
      </c>
      <c r="D18" s="13">
        <v>0</v>
      </c>
      <c r="E18" s="13">
        <v>0</v>
      </c>
      <c r="F18" s="13">
        <v>1447812</v>
      </c>
      <c r="G18" s="13">
        <v>0</v>
      </c>
      <c r="H18" s="13">
        <v>0</v>
      </c>
      <c r="I18" s="13">
        <v>160293448</v>
      </c>
    </row>
    <row r="19" spans="1:9" s="4" customFormat="1" ht="12.95" customHeight="1" x14ac:dyDescent="0.15">
      <c r="A19" s="18" t="s">
        <v>192</v>
      </c>
      <c r="B19" s="13">
        <v>91990184673</v>
      </c>
      <c r="C19" s="13">
        <v>0</v>
      </c>
      <c r="D19" s="13">
        <v>0</v>
      </c>
      <c r="E19" s="13">
        <v>0</v>
      </c>
      <c r="F19" s="13">
        <v>942174585</v>
      </c>
      <c r="G19" s="13">
        <v>1096855569</v>
      </c>
      <c r="H19" s="13">
        <v>0</v>
      </c>
      <c r="I19" s="13">
        <v>94029214827</v>
      </c>
    </row>
    <row r="20" spans="1:9" s="4" customFormat="1" ht="12.95" customHeight="1" x14ac:dyDescent="0.15">
      <c r="A20" s="18" t="s">
        <v>199</v>
      </c>
      <c r="B20" s="13" t="s">
        <v>189</v>
      </c>
      <c r="C20" s="13" t="s">
        <v>189</v>
      </c>
      <c r="D20" s="13" t="s">
        <v>189</v>
      </c>
      <c r="E20" s="13" t="s">
        <v>189</v>
      </c>
      <c r="F20" s="13" t="s">
        <v>189</v>
      </c>
      <c r="G20" s="13" t="s">
        <v>189</v>
      </c>
      <c r="H20" s="13" t="s">
        <v>189</v>
      </c>
      <c r="I20" s="13" t="s">
        <v>189</v>
      </c>
    </row>
    <row r="21" spans="1:9" s="4" customFormat="1" ht="12.95" customHeight="1" x14ac:dyDescent="0.15">
      <c r="A21" s="18" t="s">
        <v>200</v>
      </c>
      <c r="B21" s="13">
        <v>473923447</v>
      </c>
      <c r="C21" s="13" t="s">
        <v>189</v>
      </c>
      <c r="D21" s="13" t="s">
        <v>189</v>
      </c>
      <c r="E21" s="13" t="s">
        <v>189</v>
      </c>
      <c r="F21" s="13" t="s">
        <v>189</v>
      </c>
      <c r="G21" s="13">
        <v>39525840</v>
      </c>
      <c r="H21" s="13" t="s">
        <v>189</v>
      </c>
      <c r="I21" s="13">
        <v>513449287</v>
      </c>
    </row>
    <row r="22" spans="1:9" s="4" customFormat="1" ht="12.95" customHeight="1" x14ac:dyDescent="0.15">
      <c r="A22" s="18" t="s">
        <v>201</v>
      </c>
      <c r="B22" s="13">
        <v>9279215</v>
      </c>
      <c r="C22" s="13">
        <v>633010971</v>
      </c>
      <c r="D22" s="13">
        <v>22881335</v>
      </c>
      <c r="E22" s="13">
        <v>8629742</v>
      </c>
      <c r="F22" s="13">
        <v>2975899</v>
      </c>
      <c r="G22" s="13">
        <v>172745638</v>
      </c>
      <c r="H22" s="13">
        <v>150017664</v>
      </c>
      <c r="I22" s="13">
        <v>999540464</v>
      </c>
    </row>
    <row r="23" spans="1:9" s="4" customFormat="1" ht="12.95" customHeight="1" x14ac:dyDescent="0.15">
      <c r="A23" s="18" t="s">
        <v>9</v>
      </c>
      <c r="B23" s="13">
        <v>113077495790</v>
      </c>
      <c r="C23" s="13">
        <v>28672724016</v>
      </c>
      <c r="D23" s="13">
        <v>2808925352</v>
      </c>
      <c r="E23" s="13">
        <v>252892738</v>
      </c>
      <c r="F23" s="13">
        <v>1870542932</v>
      </c>
      <c r="G23" s="13">
        <v>2572216217</v>
      </c>
      <c r="H23" s="13">
        <v>13191498769</v>
      </c>
      <c r="I23" s="13">
        <v>162446295814</v>
      </c>
    </row>
    <row r="24" spans="1:9" s="4" customFormat="1" ht="12.95" customHeight="1" x14ac:dyDescent="0.15"/>
    <row r="25" spans="1:9" s="4" customFormat="1" ht="12.95" customHeight="1" x14ac:dyDescent="0.15"/>
  </sheetData>
  <mergeCells count="1">
    <mergeCell ref="A1:I1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K23" sqref="K23"/>
    </sheetView>
  </sheetViews>
  <sheetFormatPr defaultRowHeight="13.5" x14ac:dyDescent="0.15"/>
  <cols>
    <col min="1" max="1" width="18.375" bestFit="1" customWidth="1"/>
    <col min="2" max="2" width="11.375" bestFit="1" customWidth="1"/>
    <col min="3" max="3" width="9.75" bestFit="1" customWidth="1"/>
    <col min="4" max="4" width="9.25" customWidth="1"/>
    <col min="5" max="6" width="11.375" bestFit="1" customWidth="1"/>
    <col min="7" max="7" width="9.75" bestFit="1" customWidth="1"/>
    <col min="8" max="8" width="16.375" bestFit="1" customWidth="1"/>
  </cols>
  <sheetData>
    <row r="1" spans="1:8" s="4" customFormat="1" ht="21" x14ac:dyDescent="0.15">
      <c r="A1" s="38" t="s">
        <v>202</v>
      </c>
      <c r="B1" s="38"/>
      <c r="C1" s="38"/>
      <c r="D1" s="38"/>
      <c r="E1" s="38"/>
      <c r="F1" s="38"/>
      <c r="G1" s="38"/>
      <c r="H1" s="38"/>
    </row>
    <row r="2" spans="1:8" s="4" customFormat="1" x14ac:dyDescent="0.15">
      <c r="A2" s="6" t="s">
        <v>1</v>
      </c>
      <c r="B2" s="6"/>
      <c r="C2" s="6"/>
      <c r="D2" s="6"/>
      <c r="E2" s="6"/>
      <c r="F2" s="6"/>
      <c r="G2" s="6"/>
      <c r="H2" s="5" t="s">
        <v>177</v>
      </c>
    </row>
    <row r="3" spans="1:8" s="4" customFormat="1" x14ac:dyDescent="0.15">
      <c r="A3" s="6" t="s">
        <v>178</v>
      </c>
      <c r="B3" s="6"/>
      <c r="C3" s="6"/>
      <c r="D3" s="6"/>
      <c r="E3" s="6"/>
      <c r="F3" s="6"/>
      <c r="G3" s="6"/>
      <c r="H3" s="6"/>
    </row>
    <row r="4" spans="1:8" s="4" customFormat="1" x14ac:dyDescent="0.15">
      <c r="A4" s="6"/>
      <c r="B4" s="6"/>
      <c r="C4" s="6"/>
      <c r="D4" s="6"/>
      <c r="E4" s="6"/>
      <c r="F4" s="6"/>
      <c r="G4" s="6"/>
      <c r="H4" s="5" t="s">
        <v>179</v>
      </c>
    </row>
    <row r="5" spans="1:8" s="4" customFormat="1" ht="56.25" x14ac:dyDescent="0.15">
      <c r="A5" s="39" t="s">
        <v>2</v>
      </c>
      <c r="B5" s="40" t="s">
        <v>203</v>
      </c>
      <c r="C5" s="40" t="s">
        <v>204</v>
      </c>
      <c r="D5" s="40" t="s">
        <v>205</v>
      </c>
      <c r="E5" s="40" t="s">
        <v>206</v>
      </c>
      <c r="F5" s="40" t="s">
        <v>207</v>
      </c>
      <c r="G5" s="40" t="s">
        <v>208</v>
      </c>
      <c r="H5" s="40" t="s">
        <v>209</v>
      </c>
    </row>
    <row r="6" spans="1:8" s="4" customFormat="1" ht="11.25" x14ac:dyDescent="0.15">
      <c r="A6" s="18" t="s">
        <v>187</v>
      </c>
      <c r="B6" s="13">
        <v>82925269818</v>
      </c>
      <c r="C6" s="13">
        <v>2600517522</v>
      </c>
      <c r="D6" s="13">
        <v>412450097</v>
      </c>
      <c r="E6" s="13">
        <v>85113337243</v>
      </c>
      <c r="F6" s="13">
        <v>35663753366</v>
      </c>
      <c r="G6" s="13">
        <v>1607692505</v>
      </c>
      <c r="H6" s="13">
        <v>49449583877</v>
      </c>
    </row>
    <row r="7" spans="1:8" s="4" customFormat="1" ht="11.25" x14ac:dyDescent="0.15">
      <c r="A7" s="18" t="s">
        <v>188</v>
      </c>
      <c r="B7" s="13">
        <v>25977505733</v>
      </c>
      <c r="C7" s="13">
        <v>372362994</v>
      </c>
      <c r="D7" s="13">
        <v>286070097</v>
      </c>
      <c r="E7" s="13">
        <v>26063798630</v>
      </c>
      <c r="F7" s="13" t="s">
        <v>189</v>
      </c>
      <c r="G7" s="13" t="s">
        <v>189</v>
      </c>
      <c r="H7" s="13">
        <v>26063798630</v>
      </c>
    </row>
    <row r="8" spans="1:8" s="4" customFormat="1" ht="11.25" x14ac:dyDescent="0.15">
      <c r="A8" s="18" t="s">
        <v>190</v>
      </c>
      <c r="B8" s="13" t="s">
        <v>189</v>
      </c>
      <c r="C8" s="13" t="s">
        <v>189</v>
      </c>
      <c r="D8" s="13" t="s">
        <v>189</v>
      </c>
      <c r="E8" s="13" t="s">
        <v>189</v>
      </c>
      <c r="F8" s="13" t="s">
        <v>189</v>
      </c>
      <c r="G8" s="13" t="s">
        <v>189</v>
      </c>
      <c r="H8" s="13" t="s">
        <v>189</v>
      </c>
    </row>
    <row r="9" spans="1:8" s="4" customFormat="1" ht="11.25" x14ac:dyDescent="0.15">
      <c r="A9" s="18" t="s">
        <v>191</v>
      </c>
      <c r="B9" s="13">
        <v>46922749058</v>
      </c>
      <c r="C9" s="13">
        <v>150992290</v>
      </c>
      <c r="D9" s="13">
        <v>122330000</v>
      </c>
      <c r="E9" s="13">
        <v>46951411348</v>
      </c>
      <c r="F9" s="13">
        <v>30520884700</v>
      </c>
      <c r="G9" s="13">
        <v>1007473631</v>
      </c>
      <c r="H9" s="13">
        <v>16430526648</v>
      </c>
    </row>
    <row r="10" spans="1:8" s="4" customFormat="1" ht="11.25" x14ac:dyDescent="0.15">
      <c r="A10" s="18" t="s">
        <v>210</v>
      </c>
      <c r="B10" s="13">
        <v>4140556120</v>
      </c>
      <c r="C10" s="13">
        <v>124204320</v>
      </c>
      <c r="D10" s="13" t="s">
        <v>189</v>
      </c>
      <c r="E10" s="13">
        <v>4264760440</v>
      </c>
      <c r="F10" s="13">
        <v>1647404210</v>
      </c>
      <c r="G10" s="13">
        <v>283834881</v>
      </c>
      <c r="H10" s="13">
        <v>2617356230</v>
      </c>
    </row>
    <row r="11" spans="1:8" s="4" customFormat="1" ht="11.25" x14ac:dyDescent="0.15">
      <c r="A11" s="18" t="s">
        <v>192</v>
      </c>
      <c r="B11" s="13">
        <v>4369913279</v>
      </c>
      <c r="C11" s="13">
        <v>87276118</v>
      </c>
      <c r="D11" s="13" t="s">
        <v>189</v>
      </c>
      <c r="E11" s="13">
        <v>4457189397</v>
      </c>
      <c r="F11" s="13">
        <v>2552272379</v>
      </c>
      <c r="G11" s="13">
        <v>153326664</v>
      </c>
      <c r="H11" s="13">
        <v>1904917018</v>
      </c>
    </row>
    <row r="12" spans="1:8" s="4" customFormat="1" ht="11.25" x14ac:dyDescent="0.15">
      <c r="A12" s="18" t="s">
        <v>196</v>
      </c>
      <c r="B12" s="13">
        <v>1227103350</v>
      </c>
      <c r="C12" s="13" t="s">
        <v>189</v>
      </c>
      <c r="D12" s="13" t="s">
        <v>189</v>
      </c>
      <c r="E12" s="13">
        <v>1227103350</v>
      </c>
      <c r="F12" s="13">
        <v>943192077</v>
      </c>
      <c r="G12" s="13">
        <v>163057329</v>
      </c>
      <c r="H12" s="13">
        <v>283911273</v>
      </c>
    </row>
    <row r="13" spans="1:8" s="4" customFormat="1" ht="11.25" x14ac:dyDescent="0.15">
      <c r="A13" s="18" t="s">
        <v>197</v>
      </c>
      <c r="B13" s="13">
        <v>287442278</v>
      </c>
      <c r="C13" s="13">
        <v>1865681800</v>
      </c>
      <c r="D13" s="13">
        <v>4050000</v>
      </c>
      <c r="E13" s="13">
        <v>2149074078</v>
      </c>
      <c r="F13" s="13" t="s">
        <v>189</v>
      </c>
      <c r="G13" s="13" t="s">
        <v>189</v>
      </c>
      <c r="H13" s="13">
        <v>2149074078</v>
      </c>
    </row>
    <row r="14" spans="1:8" s="4" customFormat="1" ht="11.25" x14ac:dyDescent="0.15">
      <c r="A14" s="18" t="s">
        <v>198</v>
      </c>
      <c r="B14" s="13">
        <v>205067474573</v>
      </c>
      <c r="C14" s="13">
        <v>2091958598</v>
      </c>
      <c r="D14" s="13">
        <v>1075830224</v>
      </c>
      <c r="E14" s="13">
        <v>206083602947</v>
      </c>
      <c r="F14" s="13">
        <v>94086431474</v>
      </c>
      <c r="G14" s="13">
        <v>3911834987</v>
      </c>
      <c r="H14" s="13">
        <v>111997171473</v>
      </c>
    </row>
    <row r="15" spans="1:8" s="4" customFormat="1" ht="11.25" x14ac:dyDescent="0.15">
      <c r="A15" s="41" t="s">
        <v>188</v>
      </c>
      <c r="B15" s="22">
        <v>17229229214</v>
      </c>
      <c r="C15" s="22">
        <v>188221421</v>
      </c>
      <c r="D15" s="22">
        <v>123236724</v>
      </c>
      <c r="E15" s="22">
        <v>17294213911</v>
      </c>
      <c r="F15" s="22">
        <v>0</v>
      </c>
      <c r="G15" s="22">
        <v>0</v>
      </c>
      <c r="H15" s="22">
        <v>17294213911</v>
      </c>
    </row>
    <row r="16" spans="1:8" s="4" customFormat="1" ht="11.25" x14ac:dyDescent="0.15">
      <c r="A16" s="41" t="s">
        <v>191</v>
      </c>
      <c r="B16" s="22">
        <v>404149040</v>
      </c>
      <c r="C16" s="22">
        <v>0</v>
      </c>
      <c r="D16" s="22">
        <v>0</v>
      </c>
      <c r="E16" s="22">
        <v>404149040</v>
      </c>
      <c r="F16" s="22">
        <v>243855592</v>
      </c>
      <c r="G16" s="22">
        <v>9346587</v>
      </c>
      <c r="H16" s="22">
        <v>160293448</v>
      </c>
    </row>
    <row r="17" spans="1:8" s="4" customFormat="1" ht="11.25" x14ac:dyDescent="0.15">
      <c r="A17" s="41" t="s">
        <v>192</v>
      </c>
      <c r="B17" s="22">
        <v>186057155617</v>
      </c>
      <c r="C17" s="22">
        <v>1814635092</v>
      </c>
      <c r="D17" s="22">
        <v>0</v>
      </c>
      <c r="E17" s="22">
        <v>187871790709</v>
      </c>
      <c r="F17" s="22">
        <v>93842575882</v>
      </c>
      <c r="G17" s="22">
        <v>3902488400</v>
      </c>
      <c r="H17" s="22">
        <v>94029214827</v>
      </c>
    </row>
    <row r="18" spans="1:8" s="4" customFormat="1" ht="11.25" x14ac:dyDescent="0.15">
      <c r="A18" s="18" t="s">
        <v>200</v>
      </c>
      <c r="B18" s="13">
        <v>1376940702</v>
      </c>
      <c r="C18" s="13">
        <v>89102085</v>
      </c>
      <c r="D18" s="13">
        <v>952593500</v>
      </c>
      <c r="E18" s="13">
        <v>513449287</v>
      </c>
      <c r="F18" s="13" t="s">
        <v>189</v>
      </c>
      <c r="G18" s="13" t="s">
        <v>189</v>
      </c>
      <c r="H18" s="13">
        <v>513449287</v>
      </c>
    </row>
    <row r="19" spans="1:8" s="4" customFormat="1" ht="11.25" x14ac:dyDescent="0.15">
      <c r="A19" s="18" t="s">
        <v>201</v>
      </c>
      <c r="B19" s="13">
        <v>3917872843</v>
      </c>
      <c r="C19" s="13">
        <v>94880570</v>
      </c>
      <c r="D19" s="13">
        <v>5880640</v>
      </c>
      <c r="E19" s="13">
        <v>4006872773</v>
      </c>
      <c r="F19" s="13">
        <v>3007332309</v>
      </c>
      <c r="G19" s="13">
        <v>206859400</v>
      </c>
      <c r="H19" s="13">
        <v>999540464</v>
      </c>
    </row>
    <row r="20" spans="1:8" s="4" customFormat="1" ht="11.25" x14ac:dyDescent="0.15">
      <c r="A20" s="18" t="s">
        <v>211</v>
      </c>
      <c r="B20" s="13" t="s">
        <v>189</v>
      </c>
      <c r="C20" s="13" t="s">
        <v>189</v>
      </c>
      <c r="D20" s="13" t="s">
        <v>189</v>
      </c>
      <c r="E20" s="13" t="s">
        <v>189</v>
      </c>
      <c r="F20" s="13" t="s">
        <v>189</v>
      </c>
      <c r="G20" s="13" t="s">
        <v>189</v>
      </c>
      <c r="H20" s="13" t="s">
        <v>189</v>
      </c>
    </row>
    <row r="21" spans="1:8" s="4" customFormat="1" ht="11.25" x14ac:dyDescent="0.15">
      <c r="A21" s="18" t="s">
        <v>212</v>
      </c>
      <c r="B21" s="13">
        <v>3581302805</v>
      </c>
      <c r="C21" s="13">
        <v>94880570</v>
      </c>
      <c r="D21" s="13">
        <v>5880640</v>
      </c>
      <c r="E21" s="13">
        <v>3670302735</v>
      </c>
      <c r="F21" s="13">
        <v>3007332309</v>
      </c>
      <c r="G21" s="13">
        <v>206859400</v>
      </c>
      <c r="H21" s="13">
        <v>662970426</v>
      </c>
    </row>
    <row r="22" spans="1:8" s="4" customFormat="1" ht="11.25" x14ac:dyDescent="0.15">
      <c r="A22" s="18" t="s">
        <v>213</v>
      </c>
      <c r="B22" s="13">
        <v>336570038</v>
      </c>
      <c r="C22" s="13" t="s">
        <v>189</v>
      </c>
      <c r="D22" s="13" t="s">
        <v>189</v>
      </c>
      <c r="E22" s="13">
        <v>336570038</v>
      </c>
      <c r="F22" s="13" t="s">
        <v>189</v>
      </c>
      <c r="G22" s="13" t="s">
        <v>189</v>
      </c>
      <c r="H22" s="13">
        <v>336570038</v>
      </c>
    </row>
    <row r="23" spans="1:8" s="4" customFormat="1" ht="11.25" x14ac:dyDescent="0.15">
      <c r="A23" s="18" t="s">
        <v>9</v>
      </c>
      <c r="B23" s="13">
        <v>291910617234</v>
      </c>
      <c r="C23" s="13">
        <v>4787356690</v>
      </c>
      <c r="D23" s="13">
        <v>1494160961</v>
      </c>
      <c r="E23" s="13">
        <v>295203812963</v>
      </c>
      <c r="F23" s="13">
        <v>132757517149</v>
      </c>
      <c r="G23" s="13">
        <v>5726386892</v>
      </c>
      <c r="H23" s="13">
        <v>162446295814</v>
      </c>
    </row>
    <row r="24" spans="1:8" s="4" customFormat="1" ht="11.25" x14ac:dyDescent="0.15"/>
  </sheetData>
  <mergeCells count="1">
    <mergeCell ref="A1:H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引当金の明細</vt:lpstr>
      <vt:lpstr>基金の明細</vt:lpstr>
      <vt:lpstr>財源の明細</vt:lpstr>
      <vt:lpstr>長期延滞債権の明細</vt:lpstr>
      <vt:lpstr>投資及び出資金の明細</vt:lpstr>
      <vt:lpstr>補助金等の明細</vt:lpstr>
      <vt:lpstr>未収金の明細</vt:lpstr>
      <vt:lpstr>有形固定資産に係る行政目的別の明細</vt:lpstr>
      <vt:lpstr>有形固定資産の明細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岡本美奈子</dc:creator>
  <cp:lastModifiedBy>袋井市役所</cp:lastModifiedBy>
  <dcterms:created xsi:type="dcterms:W3CDTF">2020-03-27T00:30:56Z</dcterms:created>
  <dcterms:modified xsi:type="dcterms:W3CDTF">2020-03-27T01:07:21Z</dcterms:modified>
</cp:coreProperties>
</file>